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2105" windowHeight="5100" activeTab="0"/>
  </bookViews>
  <sheets>
    <sheet name="Foglio1" sheetId="1" r:id="rId1"/>
  </sheets>
  <definedNames>
    <definedName name="_xlnm.Print_Area" localSheetId="0">'Foglio1'!$A$1:$L$64</definedName>
  </definedNames>
  <calcPr fullCalcOnLoad="1"/>
</workbook>
</file>

<file path=xl/sharedStrings.xml><?xml version="1.0" encoding="utf-8"?>
<sst xmlns="http://schemas.openxmlformats.org/spreadsheetml/2006/main" count="164" uniqueCount="74">
  <si>
    <t xml:space="preserve">                                                                    BILANCIO PLURIENNALE DI PREVISIONE 2018-2020</t>
  </si>
  <si>
    <t xml:space="preserve">    PIANO TRIENNALE DEGLI INVESTIMENTI</t>
  </si>
  <si>
    <t xml:space="preserve">ALLEGATO C </t>
  </si>
  <si>
    <t>Stati avanzamento/anno acquisizione</t>
  </si>
  <si>
    <t>Fonti di finanziamento</t>
  </si>
  <si>
    <t>Descrizione</t>
  </si>
  <si>
    <t>Centro attività</t>
  </si>
  <si>
    <t>Anno inizio</t>
  </si>
  <si>
    <t>Anno collaudo</t>
  </si>
  <si>
    <t>Importo complessivo previsto</t>
  </si>
  <si>
    <t>Risorse proprie da autofinanziamento</t>
  </si>
  <si>
    <t>Risorse proprie da accensione mutuo</t>
  </si>
  <si>
    <t>Alienazione beni</t>
  </si>
  <si>
    <t>Totale</t>
  </si>
  <si>
    <t>1.2.B)2.8</t>
  </si>
  <si>
    <t>Attrezzature socio-assistenziali</t>
  </si>
  <si>
    <t>Materassi e gunciali</t>
  </si>
  <si>
    <t>CRA</t>
  </si>
  <si>
    <t>Sollevatore passivo Casa Residenza per Anziani</t>
  </si>
  <si>
    <t>Imbracature per sollevatori</t>
  </si>
  <si>
    <t>Letti per Casa Residenza per Anziani</t>
  </si>
  <si>
    <t xml:space="preserve">Barella Doccia  Casa Residenza per Anziani </t>
  </si>
  <si>
    <t xml:space="preserve">Sedia Doccia  Centro Diurno </t>
  </si>
  <si>
    <t>CD Cadelbosco</t>
  </si>
  <si>
    <t>Carrello Igiene</t>
  </si>
  <si>
    <t>4 Carrelli per Raccolta Sporco</t>
  </si>
  <si>
    <t>Poltrone riposo Centro Diurno Castelnovo</t>
  </si>
  <si>
    <t>Centro Diurno Castelnovo</t>
  </si>
  <si>
    <t>Tritapastiglie</t>
  </si>
  <si>
    <t>Carrozzine pieghevoli</t>
  </si>
  <si>
    <t>1.2.B)2.9</t>
  </si>
  <si>
    <t>Mobili e Arredi</t>
  </si>
  <si>
    <t>Sedie Ufficio</t>
  </si>
  <si>
    <t>Spese generali</t>
  </si>
  <si>
    <t xml:space="preserve">Armadio </t>
  </si>
  <si>
    <t>SCI GIRASOLE</t>
  </si>
  <si>
    <t>Mobile spazio pranzo</t>
  </si>
  <si>
    <t>SCI VARINI</t>
  </si>
  <si>
    <t>Mobili atelier e arredi vari</t>
  </si>
  <si>
    <t xml:space="preserve">Sedie </t>
  </si>
  <si>
    <t>Generatore di vapore</t>
  </si>
  <si>
    <t xml:space="preserve">SCI GIRASOLE </t>
  </si>
  <si>
    <t>Arredi per palestra: sedie e poltrone</t>
  </si>
  <si>
    <t>1.2.B)2.11</t>
  </si>
  <si>
    <t>Macchine d'ufficio e computers</t>
  </si>
  <si>
    <t>Computer CRA</t>
  </si>
  <si>
    <t>Computer SCI Girasole</t>
  </si>
  <si>
    <t>SCI Girasole Palomar</t>
  </si>
  <si>
    <t xml:space="preserve">Computer SCI caduti </t>
  </si>
  <si>
    <t>SCI Caduti</t>
  </si>
  <si>
    <t>Computer portatili SCI Cadelbosco</t>
  </si>
  <si>
    <t>SCI Varini</t>
  </si>
  <si>
    <t>Computer Uffici</t>
  </si>
  <si>
    <t>Stampante Ufficio Scuola Cadelbosco</t>
  </si>
  <si>
    <t>Ufficio Scuola</t>
  </si>
  <si>
    <t>1.2.B) 2.12</t>
  </si>
  <si>
    <t>Altri beni</t>
  </si>
  <si>
    <t>Giochi da esterno SCI Girasole</t>
  </si>
  <si>
    <t>Omogeneizzatore per Cucina</t>
  </si>
  <si>
    <t>Automezzi</t>
  </si>
  <si>
    <t>1 Pulmino attrezzato per disabili</t>
  </si>
  <si>
    <t>Trasporto disabili</t>
  </si>
  <si>
    <t>Fabbricati beni di terzi</t>
  </si>
  <si>
    <t>Realizzazione opere funzionali al raggiungimento degli obiettivi di sicurezza contro i rischi di incendio presso la Casa Protetta e il Centro Diurno di Castelnovo di Sotto</t>
  </si>
  <si>
    <t>Riepilogo</t>
  </si>
  <si>
    <t xml:space="preserve"> Impieghi </t>
  </si>
  <si>
    <t xml:space="preserve"> Fonti di finanziamento </t>
  </si>
  <si>
    <t xml:space="preserve"> Risorse proprie da autofinanziamento </t>
  </si>
  <si>
    <t xml:space="preserve"> Risorse proprie da accensione mutuo </t>
  </si>
  <si>
    <t xml:space="preserve"> Alienazione beni </t>
  </si>
  <si>
    <t xml:space="preserve">Totale </t>
  </si>
  <si>
    <t>Acquisizione fabbricati</t>
  </si>
  <si>
    <t>Acquisizione dell'ulteriore quota del 50%  di proprietà di immobile in Cadelbosco - Via Romero, di cui Asp è  già proprietaria di una quota del 50%</t>
  </si>
  <si>
    <t>Altro: Donazioni, Contributi da sterilizzare ecc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</si>
</sst>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dd/mm/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6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43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43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164" fontId="5" fillId="0" borderId="0" xfId="43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164" fontId="4" fillId="33" borderId="12" xfId="43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center" wrapText="1"/>
    </xf>
    <xf numFmtId="165" fontId="5" fillId="34" borderId="12" xfId="0" applyNumberFormat="1" applyFont="1" applyFill="1" applyBorder="1" applyAlignment="1">
      <alignment horizontal="center" vertical="center" wrapText="1"/>
    </xf>
    <xf numFmtId="164" fontId="5" fillId="34" borderId="13" xfId="43" applyNumberFormat="1" applyFont="1" applyFill="1" applyBorder="1" applyAlignment="1" applyProtection="1">
      <alignment horizontal="center" vertical="center" wrapText="1"/>
      <protection/>
    </xf>
    <xf numFmtId="164" fontId="5" fillId="34" borderId="12" xfId="43" applyNumberFormat="1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Alignment="1">
      <alignment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center" vertical="center" wrapText="1"/>
    </xf>
    <xf numFmtId="165" fontId="5" fillId="34" borderId="14" xfId="0" applyNumberFormat="1" applyFont="1" applyFill="1" applyBorder="1" applyAlignment="1">
      <alignment horizontal="center" vertical="center" wrapText="1"/>
    </xf>
    <xf numFmtId="164" fontId="5" fillId="34" borderId="15" xfId="43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165" fontId="5" fillId="34" borderId="10" xfId="0" applyNumberFormat="1" applyFont="1" applyFill="1" applyBorder="1" applyAlignment="1">
      <alignment horizontal="center" vertical="center" wrapText="1"/>
    </xf>
    <xf numFmtId="164" fontId="5" fillId="34" borderId="10" xfId="43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164" fontId="4" fillId="33" borderId="14" xfId="43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4" fontId="5" fillId="0" borderId="10" xfId="43" applyNumberFormat="1" applyFont="1" applyFill="1" applyBorder="1" applyAlignment="1" applyProtection="1">
      <alignment horizontal="center" vertical="center" wrapText="1"/>
      <protection/>
    </xf>
    <xf numFmtId="164" fontId="5" fillId="34" borderId="10" xfId="43" applyNumberFormat="1" applyFont="1" applyFill="1" applyBorder="1" applyAlignment="1" applyProtection="1">
      <alignment horizontal="right" vertical="center" wrapText="1"/>
      <protection/>
    </xf>
    <xf numFmtId="0" fontId="4" fillId="33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0" fontId="4" fillId="0" borderId="11" xfId="0" applyNumberFormat="1" applyFont="1" applyBorder="1" applyAlignment="1">
      <alignment horizontal="center" vertical="center" wrapText="1"/>
    </xf>
    <xf numFmtId="164" fontId="5" fillId="34" borderId="17" xfId="43" applyNumberFormat="1" applyFont="1" applyFill="1" applyBorder="1" applyAlignment="1" applyProtection="1">
      <alignment horizontal="center" vertical="center" wrapText="1"/>
      <protection/>
    </xf>
    <xf numFmtId="164" fontId="4" fillId="34" borderId="10" xfId="43" applyNumberFormat="1" applyFont="1" applyFill="1" applyBorder="1" applyAlignment="1" applyProtection="1">
      <alignment horizontal="center" vertical="center" wrapText="1"/>
      <protection/>
    </xf>
    <xf numFmtId="14" fontId="5" fillId="34" borderId="12" xfId="0" applyNumberFormat="1" applyFont="1" applyFill="1" applyBorder="1" applyAlignment="1">
      <alignment horizontal="center" vertical="center" wrapText="1"/>
    </xf>
    <xf numFmtId="0" fontId="5" fillId="34" borderId="12" xfId="43" applyNumberFormat="1" applyFont="1" applyFill="1" applyBorder="1" applyAlignment="1" applyProtection="1">
      <alignment horizontal="center" vertical="center" wrapText="1"/>
      <protection/>
    </xf>
    <xf numFmtId="164" fontId="4" fillId="34" borderId="12" xfId="43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>
      <alignment/>
    </xf>
    <xf numFmtId="164" fontId="4" fillId="0" borderId="0" xfId="43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164" fontId="6" fillId="0" borderId="0" xfId="43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33" borderId="18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 wrapText="1"/>
    </xf>
    <xf numFmtId="0" fontId="4" fillId="33" borderId="16" xfId="43" applyNumberFormat="1" applyFont="1" applyFill="1" applyBorder="1" applyAlignment="1" applyProtection="1">
      <alignment horizontal="center" vertical="center" wrapText="1"/>
      <protection/>
    </xf>
    <xf numFmtId="43" fontId="0" fillId="0" borderId="0" xfId="0" applyNumberFormat="1" applyAlignment="1">
      <alignment/>
    </xf>
    <xf numFmtId="0" fontId="4" fillId="35" borderId="19" xfId="0" applyFont="1" applyFill="1" applyBorder="1" applyAlignment="1">
      <alignment horizontal="center" vertical="center" wrapText="1"/>
    </xf>
    <xf numFmtId="164" fontId="4" fillId="0" borderId="12" xfId="43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19.7109375" style="0" customWidth="1"/>
    <col min="3" max="4" width="8.8515625" style="0" bestFit="1" customWidth="1"/>
    <col min="5" max="5" width="11.00390625" style="0" bestFit="1" customWidth="1"/>
    <col min="6" max="6" width="12.421875" style="0" customWidth="1"/>
    <col min="7" max="7" width="11.00390625" style="0" bestFit="1" customWidth="1"/>
    <col min="8" max="8" width="9.57421875" style="0" bestFit="1" customWidth="1"/>
    <col min="9" max="9" width="11.421875" style="0" customWidth="1"/>
    <col min="10" max="10" width="8.00390625" style="0" customWidth="1"/>
    <col min="11" max="11" width="8.28125" style="0" customWidth="1"/>
    <col min="12" max="12" width="14.7109375" style="0" customWidth="1"/>
  </cols>
  <sheetData>
    <row r="1" spans="1:6" ht="15">
      <c r="A1" s="1" t="s">
        <v>0</v>
      </c>
      <c r="B1" s="2"/>
      <c r="F1" s="3" t="s">
        <v>1</v>
      </c>
    </row>
    <row r="2" spans="1:2" ht="15">
      <c r="A2" s="2" t="s">
        <v>2</v>
      </c>
      <c r="B2" s="2"/>
    </row>
    <row r="3" spans="1:12" s="14" customFormat="1" ht="14.25" customHeight="1">
      <c r="A3" s="12" t="s">
        <v>14</v>
      </c>
      <c r="B3" s="13">
        <v>0.15</v>
      </c>
      <c r="C3" s="62" t="s">
        <v>15</v>
      </c>
      <c r="D3" s="62"/>
      <c r="E3" s="62"/>
      <c r="F3" s="63" t="s">
        <v>3</v>
      </c>
      <c r="G3" s="63"/>
      <c r="H3" s="63"/>
      <c r="I3" s="63" t="s">
        <v>4</v>
      </c>
      <c r="J3" s="63"/>
      <c r="K3" s="63"/>
      <c r="L3" s="63"/>
    </row>
    <row r="4" spans="1:12" s="14" customFormat="1" ht="34.5" customHeight="1">
      <c r="A4" s="15" t="s">
        <v>5</v>
      </c>
      <c r="B4" s="5" t="s">
        <v>6</v>
      </c>
      <c r="C4" s="15" t="s">
        <v>7</v>
      </c>
      <c r="D4" s="15" t="s">
        <v>8</v>
      </c>
      <c r="E4" s="16" t="s">
        <v>9</v>
      </c>
      <c r="F4" s="6">
        <v>2018</v>
      </c>
      <c r="G4" s="6">
        <v>2019</v>
      </c>
      <c r="H4" s="6">
        <v>2020</v>
      </c>
      <c r="I4" s="33" t="s">
        <v>10</v>
      </c>
      <c r="J4" s="33" t="s">
        <v>11</v>
      </c>
      <c r="K4" s="33" t="s">
        <v>12</v>
      </c>
      <c r="L4" s="33" t="s">
        <v>73</v>
      </c>
    </row>
    <row r="5" spans="1:12" s="22" customFormat="1" ht="14.25" customHeight="1">
      <c r="A5" s="17" t="s">
        <v>16</v>
      </c>
      <c r="B5" s="17" t="s">
        <v>17</v>
      </c>
      <c r="C5" s="18">
        <v>2019</v>
      </c>
      <c r="D5" s="19">
        <v>43556</v>
      </c>
      <c r="E5" s="20">
        <f>F5+G5+H5</f>
        <v>2000</v>
      </c>
      <c r="F5" s="20"/>
      <c r="G5" s="20">
        <v>1000</v>
      </c>
      <c r="H5" s="20">
        <v>1000</v>
      </c>
      <c r="I5" s="30">
        <f>E5-J5-K5-L5</f>
        <v>2000</v>
      </c>
      <c r="J5" s="30"/>
      <c r="K5" s="30"/>
      <c r="L5" s="30"/>
    </row>
    <row r="6" spans="1:12" s="22" customFormat="1" ht="14.25" customHeight="1">
      <c r="A6" s="17" t="s">
        <v>18</v>
      </c>
      <c r="B6" s="17" t="s">
        <v>17</v>
      </c>
      <c r="C6" s="18">
        <v>2018</v>
      </c>
      <c r="D6" s="19">
        <v>43313</v>
      </c>
      <c r="E6" s="20">
        <f>3400*1.04</f>
        <v>3536</v>
      </c>
      <c r="F6" s="20">
        <f>E6</f>
        <v>3536</v>
      </c>
      <c r="G6" s="20"/>
      <c r="H6" s="20"/>
      <c r="I6" s="30">
        <f aca="true" t="shared" si="0" ref="I6:I15">E6-J6-K6-L6</f>
        <v>3536</v>
      </c>
      <c r="J6" s="30"/>
      <c r="K6" s="30"/>
      <c r="L6" s="30"/>
    </row>
    <row r="7" spans="1:12" s="22" customFormat="1" ht="14.25" customHeight="1">
      <c r="A7" s="17" t="s">
        <v>19</v>
      </c>
      <c r="B7" s="17" t="s">
        <v>17</v>
      </c>
      <c r="C7" s="18">
        <v>2019</v>
      </c>
      <c r="D7" s="19">
        <v>43586</v>
      </c>
      <c r="E7" s="20">
        <f>F7+G7+H7</f>
        <v>1000</v>
      </c>
      <c r="F7" s="20"/>
      <c r="G7" s="20">
        <v>500</v>
      </c>
      <c r="H7" s="20">
        <v>500</v>
      </c>
      <c r="I7" s="30">
        <f t="shared" si="0"/>
        <v>1000</v>
      </c>
      <c r="J7" s="30"/>
      <c r="K7" s="30"/>
      <c r="L7" s="30"/>
    </row>
    <row r="8" spans="1:12" s="22" customFormat="1" ht="18" customHeight="1">
      <c r="A8" s="17" t="s">
        <v>20</v>
      </c>
      <c r="B8" s="17" t="s">
        <v>17</v>
      </c>
      <c r="C8" s="18">
        <v>2018</v>
      </c>
      <c r="D8" s="19">
        <v>43405</v>
      </c>
      <c r="E8" s="20">
        <f>F8+G8+H8</f>
        <v>90000</v>
      </c>
      <c r="F8" s="20">
        <v>20000</v>
      </c>
      <c r="G8" s="20">
        <v>50000</v>
      </c>
      <c r="H8" s="20">
        <v>20000</v>
      </c>
      <c r="I8" s="30">
        <f t="shared" si="0"/>
        <v>48682</v>
      </c>
      <c r="J8" s="30"/>
      <c r="K8" s="30"/>
      <c r="L8" s="30">
        <v>41318</v>
      </c>
    </row>
    <row r="9" spans="1:12" s="22" customFormat="1" ht="22.5" customHeight="1">
      <c r="A9" s="17" t="s">
        <v>21</v>
      </c>
      <c r="B9" s="17" t="s">
        <v>17</v>
      </c>
      <c r="C9" s="18">
        <v>2018</v>
      </c>
      <c r="D9" s="19">
        <v>43313</v>
      </c>
      <c r="E9" s="20">
        <v>2600</v>
      </c>
      <c r="F9" s="20">
        <f>2500*1.04</f>
        <v>2600</v>
      </c>
      <c r="G9" s="20"/>
      <c r="H9" s="20"/>
      <c r="I9" s="30">
        <f t="shared" si="0"/>
        <v>2600</v>
      </c>
      <c r="J9" s="30"/>
      <c r="K9" s="30"/>
      <c r="L9" s="30"/>
    </row>
    <row r="10" spans="1:12" s="22" customFormat="1" ht="22.5" customHeight="1">
      <c r="A10" s="17" t="s">
        <v>22</v>
      </c>
      <c r="B10" s="17" t="s">
        <v>23</v>
      </c>
      <c r="C10" s="18">
        <v>2019</v>
      </c>
      <c r="D10" s="19">
        <v>43525</v>
      </c>
      <c r="E10" s="20">
        <v>2500</v>
      </c>
      <c r="F10" s="20"/>
      <c r="G10" s="20">
        <v>2500</v>
      </c>
      <c r="H10" s="20"/>
      <c r="I10" s="30">
        <f t="shared" si="0"/>
        <v>2500</v>
      </c>
      <c r="J10" s="30"/>
      <c r="K10" s="30"/>
      <c r="L10" s="30"/>
    </row>
    <row r="11" spans="1:12" s="22" customFormat="1" ht="19.5" customHeight="1">
      <c r="A11" s="23" t="s">
        <v>24</v>
      </c>
      <c r="B11" s="23" t="s">
        <v>17</v>
      </c>
      <c r="C11" s="24">
        <v>2018</v>
      </c>
      <c r="D11" s="25">
        <v>43405</v>
      </c>
      <c r="E11" s="26">
        <v>2000</v>
      </c>
      <c r="F11" s="26">
        <v>2000</v>
      </c>
      <c r="G11" s="26"/>
      <c r="H11" s="26"/>
      <c r="I11" s="30">
        <f t="shared" si="0"/>
        <v>2000</v>
      </c>
      <c r="J11" s="30"/>
      <c r="K11" s="30"/>
      <c r="L11" s="30"/>
    </row>
    <row r="12" spans="1:12" s="22" customFormat="1" ht="18" customHeight="1">
      <c r="A12" s="27" t="s">
        <v>25</v>
      </c>
      <c r="B12" s="27" t="s">
        <v>17</v>
      </c>
      <c r="C12" s="28">
        <v>20118</v>
      </c>
      <c r="D12" s="29">
        <v>43405</v>
      </c>
      <c r="E12" s="30">
        <v>1500</v>
      </c>
      <c r="F12" s="30">
        <v>1500</v>
      </c>
      <c r="G12" s="30"/>
      <c r="H12" s="42"/>
      <c r="I12" s="30">
        <f t="shared" si="0"/>
        <v>1500</v>
      </c>
      <c r="J12" s="30"/>
      <c r="K12" s="30"/>
      <c r="L12" s="30"/>
    </row>
    <row r="13" spans="1:12" s="22" customFormat="1" ht="18" customHeight="1">
      <c r="A13" s="27" t="s">
        <v>26</v>
      </c>
      <c r="B13" s="27" t="s">
        <v>27</v>
      </c>
      <c r="C13" s="28">
        <v>2018</v>
      </c>
      <c r="D13" s="29">
        <v>43405</v>
      </c>
      <c r="E13" s="30">
        <v>4000</v>
      </c>
      <c r="F13" s="30">
        <v>4000</v>
      </c>
      <c r="G13" s="30"/>
      <c r="H13" s="42"/>
      <c r="I13" s="30">
        <f t="shared" si="0"/>
        <v>4000</v>
      </c>
      <c r="J13" s="30"/>
      <c r="K13" s="30"/>
      <c r="L13" s="30"/>
    </row>
    <row r="14" spans="1:12" s="22" customFormat="1" ht="18" customHeight="1">
      <c r="A14" s="27" t="s">
        <v>28</v>
      </c>
      <c r="B14" s="27" t="s">
        <v>17</v>
      </c>
      <c r="C14" s="28">
        <v>2018</v>
      </c>
      <c r="D14" s="29">
        <v>43313</v>
      </c>
      <c r="E14" s="30">
        <v>800</v>
      </c>
      <c r="F14" s="30">
        <v>800</v>
      </c>
      <c r="G14" s="30"/>
      <c r="H14" s="42"/>
      <c r="I14" s="30">
        <f t="shared" si="0"/>
        <v>800</v>
      </c>
      <c r="J14" s="30"/>
      <c r="K14" s="30"/>
      <c r="L14" s="30"/>
    </row>
    <row r="15" spans="1:12" s="22" customFormat="1" ht="18" customHeight="1">
      <c r="A15" s="27" t="s">
        <v>29</v>
      </c>
      <c r="B15" s="27" t="s">
        <v>17</v>
      </c>
      <c r="C15" s="28">
        <v>2019</v>
      </c>
      <c r="D15" s="29">
        <v>43525</v>
      </c>
      <c r="E15" s="30">
        <v>3000</v>
      </c>
      <c r="F15" s="30"/>
      <c r="G15" s="30">
        <v>3000</v>
      </c>
      <c r="H15" s="30"/>
      <c r="I15" s="30">
        <f t="shared" si="0"/>
        <v>3000</v>
      </c>
      <c r="J15" s="30"/>
      <c r="K15" s="30"/>
      <c r="L15" s="30"/>
    </row>
    <row r="16" spans="1:12" s="31" customFormat="1" ht="10.5">
      <c r="A16" s="8" t="s">
        <v>13</v>
      </c>
      <c r="B16" s="8"/>
      <c r="C16" s="8"/>
      <c r="D16" s="8"/>
      <c r="E16" s="9">
        <f>SUM(E5:E15)</f>
        <v>112936</v>
      </c>
      <c r="F16" s="9">
        <f>SUM(F5:F15)</f>
        <v>34436</v>
      </c>
      <c r="G16" s="9">
        <f>SUM(G5:G15)</f>
        <v>57000</v>
      </c>
      <c r="H16" s="9">
        <f>SUM(H5:H15)</f>
        <v>21500</v>
      </c>
      <c r="I16" s="9">
        <f>SUM(I5:I15)</f>
        <v>71618</v>
      </c>
      <c r="J16" s="9">
        <f>SUM(J5:J12)</f>
        <v>0</v>
      </c>
      <c r="K16" s="9">
        <f>SUM(K5:K12)</f>
        <v>0</v>
      </c>
      <c r="L16" s="9">
        <f>SUM(L5:L12)</f>
        <v>41318</v>
      </c>
    </row>
    <row r="17" spans="1:12" s="14" customFormat="1" ht="9.75">
      <c r="A17" s="10"/>
      <c r="B17" s="10"/>
      <c r="C17" s="10"/>
      <c r="D17" s="10"/>
      <c r="E17" s="11"/>
      <c r="F17" s="11"/>
      <c r="G17" s="11"/>
      <c r="H17" s="11"/>
      <c r="I17" s="11"/>
      <c r="J17" s="11"/>
      <c r="K17" s="11"/>
      <c r="L17" s="11"/>
    </row>
    <row r="18" spans="1:12" s="14" customFormat="1" ht="9.75">
      <c r="A18" s="12" t="s">
        <v>30</v>
      </c>
      <c r="B18" s="13">
        <v>0.15</v>
      </c>
      <c r="C18" s="62" t="s">
        <v>31</v>
      </c>
      <c r="D18" s="62"/>
      <c r="E18" s="62"/>
      <c r="F18" s="63" t="s">
        <v>3</v>
      </c>
      <c r="G18" s="63"/>
      <c r="H18" s="63"/>
      <c r="I18" s="63" t="s">
        <v>4</v>
      </c>
      <c r="J18" s="63"/>
      <c r="K18" s="63"/>
      <c r="L18" s="63"/>
    </row>
    <row r="19" spans="1:12" s="14" customFormat="1" ht="45">
      <c r="A19" s="32" t="s">
        <v>5</v>
      </c>
      <c r="B19" s="5" t="s">
        <v>6</v>
      </c>
      <c r="C19" s="32" t="s">
        <v>7</v>
      </c>
      <c r="D19" s="32" t="s">
        <v>8</v>
      </c>
      <c r="E19" s="33" t="s">
        <v>9</v>
      </c>
      <c r="F19" s="6">
        <v>2018</v>
      </c>
      <c r="G19" s="6">
        <v>2019</v>
      </c>
      <c r="H19" s="6">
        <v>2020</v>
      </c>
      <c r="I19" s="33" t="s">
        <v>10</v>
      </c>
      <c r="J19" s="33" t="s">
        <v>11</v>
      </c>
      <c r="K19" s="33" t="s">
        <v>12</v>
      </c>
      <c r="L19" s="33" t="s">
        <v>73</v>
      </c>
    </row>
    <row r="20" spans="1:12" s="14" customFormat="1" ht="18" customHeight="1">
      <c r="A20" s="27" t="s">
        <v>32</v>
      </c>
      <c r="B20" s="34" t="s">
        <v>33</v>
      </c>
      <c r="C20" s="35">
        <v>2019</v>
      </c>
      <c r="D20" s="36">
        <v>43586</v>
      </c>
      <c r="E20" s="37">
        <v>500</v>
      </c>
      <c r="F20" s="37"/>
      <c r="G20" s="37">
        <v>500</v>
      </c>
      <c r="H20" s="37"/>
      <c r="I20" s="37">
        <v>500</v>
      </c>
      <c r="J20" s="37"/>
      <c r="K20" s="37"/>
      <c r="L20" s="37"/>
    </row>
    <row r="21" spans="1:12" s="22" customFormat="1" ht="18" customHeight="1">
      <c r="A21" s="27" t="s">
        <v>34</v>
      </c>
      <c r="B21" s="27" t="s">
        <v>35</v>
      </c>
      <c r="C21" s="28">
        <v>2018</v>
      </c>
      <c r="D21" s="29">
        <v>43405</v>
      </c>
      <c r="E21" s="30">
        <v>1000</v>
      </c>
      <c r="F21" s="30">
        <v>1000</v>
      </c>
      <c r="G21" s="30"/>
      <c r="H21" s="30"/>
      <c r="I21" s="30">
        <v>1000</v>
      </c>
      <c r="J21" s="30"/>
      <c r="K21" s="30"/>
      <c r="L21" s="30"/>
    </row>
    <row r="22" spans="1:12" s="22" customFormat="1" ht="18" customHeight="1">
      <c r="A22" s="27" t="s">
        <v>36</v>
      </c>
      <c r="B22" s="27" t="s">
        <v>37</v>
      </c>
      <c r="C22" s="28">
        <v>2018</v>
      </c>
      <c r="D22" s="29">
        <v>43374</v>
      </c>
      <c r="E22" s="30">
        <v>2000</v>
      </c>
      <c r="F22" s="30">
        <v>2000</v>
      </c>
      <c r="G22" s="30"/>
      <c r="H22" s="30"/>
      <c r="I22" s="30">
        <v>2000</v>
      </c>
      <c r="J22" s="30"/>
      <c r="K22" s="30"/>
      <c r="L22" s="30"/>
    </row>
    <row r="23" spans="1:12" s="22" customFormat="1" ht="18" customHeight="1">
      <c r="A23" s="27" t="s">
        <v>38</v>
      </c>
      <c r="B23" s="27" t="s">
        <v>37</v>
      </c>
      <c r="C23" s="28">
        <v>2018</v>
      </c>
      <c r="D23" s="29">
        <v>43374</v>
      </c>
      <c r="E23" s="30">
        <v>500</v>
      </c>
      <c r="F23" s="30">
        <f>50*10</f>
        <v>500</v>
      </c>
      <c r="G23" s="30"/>
      <c r="H23" s="30"/>
      <c r="I23" s="30">
        <v>500</v>
      </c>
      <c r="J23" s="30"/>
      <c r="K23" s="30"/>
      <c r="L23" s="30"/>
    </row>
    <row r="24" spans="1:12" s="14" customFormat="1" ht="18" customHeight="1">
      <c r="A24" s="27" t="s">
        <v>39</v>
      </c>
      <c r="B24" s="34" t="s">
        <v>35</v>
      </c>
      <c r="C24" s="35">
        <v>2019</v>
      </c>
      <c r="D24" s="36">
        <v>43466</v>
      </c>
      <c r="E24" s="37">
        <v>1800</v>
      </c>
      <c r="G24" s="37">
        <v>1800</v>
      </c>
      <c r="H24" s="37"/>
      <c r="I24" s="37">
        <v>1800</v>
      </c>
      <c r="J24" s="37"/>
      <c r="K24" s="37"/>
      <c r="L24" s="37"/>
    </row>
    <row r="25" spans="1:12" s="22" customFormat="1" ht="18" customHeight="1">
      <c r="A25" s="27" t="s">
        <v>40</v>
      </c>
      <c r="B25" s="27" t="s">
        <v>41</v>
      </c>
      <c r="C25" s="28">
        <v>2018</v>
      </c>
      <c r="D25" s="29">
        <v>43221</v>
      </c>
      <c r="E25" s="30">
        <v>1024.8</v>
      </c>
      <c r="F25" s="38">
        <v>1024.8</v>
      </c>
      <c r="G25" s="30"/>
      <c r="H25" s="30"/>
      <c r="I25" s="30">
        <v>1024.8</v>
      </c>
      <c r="J25" s="30"/>
      <c r="K25" s="30"/>
      <c r="L25" s="30"/>
    </row>
    <row r="26" spans="1:12" s="22" customFormat="1" ht="18" customHeight="1">
      <c r="A26" s="27" t="s">
        <v>42</v>
      </c>
      <c r="B26" s="27" t="s">
        <v>17</v>
      </c>
      <c r="C26" s="28">
        <v>2018</v>
      </c>
      <c r="D26" s="29">
        <v>43435</v>
      </c>
      <c r="E26" s="30">
        <v>3000</v>
      </c>
      <c r="F26" s="38">
        <v>3000</v>
      </c>
      <c r="G26" s="30"/>
      <c r="H26" s="30"/>
      <c r="I26" s="30">
        <v>3000</v>
      </c>
      <c r="J26" s="30"/>
      <c r="K26" s="30"/>
      <c r="L26" s="30"/>
    </row>
    <row r="27" spans="1:12" s="31" customFormat="1" ht="10.5">
      <c r="A27" s="8" t="s">
        <v>13</v>
      </c>
      <c r="B27" s="8"/>
      <c r="C27" s="8"/>
      <c r="D27" s="8"/>
      <c r="E27" s="9">
        <f>SUM(E20:E26)</f>
        <v>9824.8</v>
      </c>
      <c r="F27" s="9">
        <f>SUM(F20:F26)</f>
        <v>7524.8</v>
      </c>
      <c r="G27" s="9">
        <f>SUM(G20:G26)</f>
        <v>2300</v>
      </c>
      <c r="H27" s="9">
        <f>SUM(H20:H26)</f>
        <v>0</v>
      </c>
      <c r="I27" s="9">
        <f>SUM(I20:I26)</f>
        <v>9824.8</v>
      </c>
      <c r="J27" s="9">
        <f>SUM(J20:J24)</f>
        <v>0</v>
      </c>
      <c r="K27" s="9">
        <f>SUM(K20:K24)</f>
        <v>0</v>
      </c>
      <c r="L27" s="9">
        <f>SUM(L20:L24)</f>
        <v>0</v>
      </c>
    </row>
    <row r="28" spans="1:12" s="14" customFormat="1" ht="9.75">
      <c r="A28" s="10"/>
      <c r="B28" s="10"/>
      <c r="C28" s="10"/>
      <c r="D28" s="10"/>
      <c r="E28" s="11"/>
      <c r="F28" s="11"/>
      <c r="G28" s="11"/>
      <c r="H28" s="11"/>
      <c r="I28" s="11"/>
      <c r="J28" s="11"/>
      <c r="K28" s="11"/>
      <c r="L28" s="11"/>
    </row>
    <row r="29" spans="1:12" s="14" customFormat="1" ht="9.75">
      <c r="A29" s="12" t="s">
        <v>43</v>
      </c>
      <c r="B29" s="13">
        <v>0.2</v>
      </c>
      <c r="C29" s="62" t="s">
        <v>44</v>
      </c>
      <c r="D29" s="62"/>
      <c r="E29" s="62"/>
      <c r="F29" s="63" t="s">
        <v>3</v>
      </c>
      <c r="G29" s="63"/>
      <c r="H29" s="63"/>
      <c r="I29" s="63" t="s">
        <v>4</v>
      </c>
      <c r="J29" s="63"/>
      <c r="K29" s="63"/>
      <c r="L29" s="63"/>
    </row>
    <row r="30" spans="1:12" s="14" customFormat="1" ht="45">
      <c r="A30" s="32" t="s">
        <v>5</v>
      </c>
      <c r="B30" s="39" t="s">
        <v>6</v>
      </c>
      <c r="C30" s="32" t="s">
        <v>7</v>
      </c>
      <c r="D30" s="32" t="s">
        <v>8</v>
      </c>
      <c r="E30" s="33" t="s">
        <v>9</v>
      </c>
      <c r="F30" s="6">
        <v>2018</v>
      </c>
      <c r="G30" s="6">
        <v>2019</v>
      </c>
      <c r="H30" s="6">
        <v>2020</v>
      </c>
      <c r="I30" s="33" t="s">
        <v>10</v>
      </c>
      <c r="J30" s="33" t="s">
        <v>11</v>
      </c>
      <c r="K30" s="33" t="s">
        <v>12</v>
      </c>
      <c r="L30" s="33" t="s">
        <v>73</v>
      </c>
    </row>
    <row r="31" spans="1:12" s="22" customFormat="1" ht="16.5" customHeight="1">
      <c r="A31" s="27" t="s">
        <v>45</v>
      </c>
      <c r="B31" s="27" t="s">
        <v>17</v>
      </c>
      <c r="C31" s="28">
        <v>2019</v>
      </c>
      <c r="D31" s="29">
        <v>43647</v>
      </c>
      <c r="E31" s="30">
        <v>1200</v>
      </c>
      <c r="F31" s="30"/>
      <c r="G31" s="30">
        <v>1200</v>
      </c>
      <c r="H31" s="30"/>
      <c r="I31" s="30">
        <f>E31-J31-K31-L31</f>
        <v>1200</v>
      </c>
      <c r="J31" s="30"/>
      <c r="K31" s="30"/>
      <c r="L31" s="30"/>
    </row>
    <row r="32" spans="1:12" s="22" customFormat="1" ht="27" customHeight="1">
      <c r="A32" s="27" t="s">
        <v>46</v>
      </c>
      <c r="B32" s="27" t="s">
        <v>47</v>
      </c>
      <c r="C32" s="28">
        <v>2018</v>
      </c>
      <c r="D32" s="29">
        <v>43374</v>
      </c>
      <c r="E32" s="30">
        <f>600*2</f>
        <v>1200</v>
      </c>
      <c r="F32" s="30">
        <v>1200</v>
      </c>
      <c r="G32" s="30"/>
      <c r="H32" s="30"/>
      <c r="I32" s="30">
        <f>E32-J32-K32-L32</f>
        <v>1200</v>
      </c>
      <c r="J32" s="30"/>
      <c r="K32" s="30"/>
      <c r="L32" s="30"/>
    </row>
    <row r="33" spans="1:12" s="22" customFormat="1" ht="22.5" customHeight="1">
      <c r="A33" s="27" t="s">
        <v>48</v>
      </c>
      <c r="B33" s="27" t="s">
        <v>49</v>
      </c>
      <c r="C33" s="28">
        <v>2018</v>
      </c>
      <c r="D33" s="29">
        <v>43374</v>
      </c>
      <c r="E33" s="30">
        <v>550</v>
      </c>
      <c r="F33" s="30">
        <v>550</v>
      </c>
      <c r="G33" s="30"/>
      <c r="H33" s="30"/>
      <c r="I33" s="30">
        <f>E33-J33-K33-L33</f>
        <v>550</v>
      </c>
      <c r="J33" s="30"/>
      <c r="K33" s="30"/>
      <c r="L33" s="30"/>
    </row>
    <row r="34" spans="1:12" s="22" customFormat="1" ht="22.5" customHeight="1">
      <c r="A34" s="27" t="s">
        <v>50</v>
      </c>
      <c r="B34" s="27" t="s">
        <v>51</v>
      </c>
      <c r="C34" s="28">
        <v>2018</v>
      </c>
      <c r="D34" s="29">
        <v>43374</v>
      </c>
      <c r="E34" s="30">
        <f>2*600</f>
        <v>1200</v>
      </c>
      <c r="F34" s="30">
        <v>1200</v>
      </c>
      <c r="G34" s="30"/>
      <c r="H34" s="30"/>
      <c r="I34" s="30">
        <f>E34-J34-K34-L34</f>
        <v>1200</v>
      </c>
      <c r="J34" s="30"/>
      <c r="K34" s="30"/>
      <c r="L34" s="30"/>
    </row>
    <row r="35" spans="1:12" s="22" customFormat="1" ht="23.25" customHeight="1">
      <c r="A35" s="27" t="s">
        <v>52</v>
      </c>
      <c r="B35" s="27" t="s">
        <v>33</v>
      </c>
      <c r="C35" s="28">
        <v>2019</v>
      </c>
      <c r="D35" s="29">
        <v>43647</v>
      </c>
      <c r="E35" s="30">
        <v>1200</v>
      </c>
      <c r="F35" s="30"/>
      <c r="G35" s="30">
        <v>1200</v>
      </c>
      <c r="H35" s="30"/>
      <c r="I35" s="30">
        <f>E35-J35-K35-L35</f>
        <v>1200</v>
      </c>
      <c r="J35" s="30"/>
      <c r="K35" s="30"/>
      <c r="L35" s="30"/>
    </row>
    <row r="36" spans="1:12" s="22" customFormat="1" ht="23.25" customHeight="1">
      <c r="A36" s="27" t="s">
        <v>53</v>
      </c>
      <c r="B36" s="27" t="s">
        <v>54</v>
      </c>
      <c r="C36" s="28">
        <v>2018</v>
      </c>
      <c r="D36" s="29">
        <v>43282</v>
      </c>
      <c r="E36" s="30">
        <f>187*1.22</f>
        <v>228.14</v>
      </c>
      <c r="F36" s="30">
        <f>E36</f>
        <v>228.14</v>
      </c>
      <c r="G36" s="30"/>
      <c r="H36" s="30"/>
      <c r="I36" s="30">
        <f>E36-J36-K36-L36</f>
        <v>228.14</v>
      </c>
      <c r="J36" s="30"/>
      <c r="K36" s="30"/>
      <c r="L36" s="30"/>
    </row>
    <row r="37" spans="1:12" s="31" customFormat="1" ht="11.25">
      <c r="A37" s="8" t="s">
        <v>13</v>
      </c>
      <c r="B37" s="8"/>
      <c r="C37" s="8"/>
      <c r="D37" s="8"/>
      <c r="E37" s="9">
        <f>SUM(E31:E36)</f>
        <v>5578.14</v>
      </c>
      <c r="F37" s="9">
        <f>SUM(F31:F36)</f>
        <v>3178.14</v>
      </c>
      <c r="G37" s="9">
        <f>SUM(G31:G36)</f>
        <v>2400</v>
      </c>
      <c r="H37" s="9">
        <f>SUM(H31:H36)</f>
        <v>0</v>
      </c>
      <c r="I37" s="9">
        <f>SUM(I31:I36)</f>
        <v>5578.14</v>
      </c>
      <c r="J37" s="9">
        <f>SUM(J31:J33)</f>
        <v>0</v>
      </c>
      <c r="K37" s="9">
        <f>SUM(K31:K33)</f>
        <v>0</v>
      </c>
      <c r="L37" s="9">
        <f>SUM(L31:L33)</f>
        <v>0</v>
      </c>
    </row>
    <row r="38" spans="1:12" s="14" customFormat="1" ht="11.25">
      <c r="A38" s="40"/>
      <c r="B38" s="40"/>
      <c r="C38" s="40"/>
      <c r="D38" s="40"/>
      <c r="E38" s="11"/>
      <c r="F38" s="11"/>
      <c r="G38" s="11"/>
      <c r="H38" s="11"/>
      <c r="I38" s="11"/>
      <c r="J38" s="11"/>
      <c r="K38" s="11"/>
      <c r="L38" s="11"/>
    </row>
    <row r="39" spans="1:12" s="14" customFormat="1" ht="11.25">
      <c r="A39" s="40"/>
      <c r="B39" s="40"/>
      <c r="C39" s="40"/>
      <c r="D39" s="40"/>
      <c r="E39" s="11"/>
      <c r="F39" s="11"/>
      <c r="G39" s="11"/>
      <c r="H39" s="11"/>
      <c r="I39" s="11"/>
      <c r="J39" s="11"/>
      <c r="K39" s="11"/>
      <c r="L39" s="11"/>
    </row>
    <row r="40" spans="1:12" s="14" customFormat="1" ht="11.25">
      <c r="A40" s="12" t="s">
        <v>55</v>
      </c>
      <c r="B40" s="41">
        <v>0.15</v>
      </c>
      <c r="C40" s="62" t="s">
        <v>56</v>
      </c>
      <c r="D40" s="62"/>
      <c r="E40" s="62"/>
      <c r="F40" s="63" t="s">
        <v>3</v>
      </c>
      <c r="G40" s="63"/>
      <c r="H40" s="63"/>
      <c r="I40" s="63" t="s">
        <v>4</v>
      </c>
      <c r="J40" s="63"/>
      <c r="K40" s="63"/>
      <c r="L40" s="63"/>
    </row>
    <row r="41" spans="1:12" s="14" customFormat="1" ht="45">
      <c r="A41" s="15" t="s">
        <v>5</v>
      </c>
      <c r="B41" s="5" t="s">
        <v>6</v>
      </c>
      <c r="C41" s="15" t="s">
        <v>7</v>
      </c>
      <c r="D41" s="15" t="s">
        <v>8</v>
      </c>
      <c r="E41" s="16" t="s">
        <v>9</v>
      </c>
      <c r="F41" s="6">
        <v>2018</v>
      </c>
      <c r="G41" s="60">
        <v>2019</v>
      </c>
      <c r="H41" s="60">
        <v>2020</v>
      </c>
      <c r="I41" s="33" t="s">
        <v>10</v>
      </c>
      <c r="J41" s="33" t="s">
        <v>11</v>
      </c>
      <c r="K41" s="33" t="s">
        <v>12</v>
      </c>
      <c r="L41" s="33" t="s">
        <v>73</v>
      </c>
    </row>
    <row r="42" spans="1:12" s="22" customFormat="1" ht="18" customHeight="1">
      <c r="A42" s="27" t="s">
        <v>57</v>
      </c>
      <c r="B42" s="27" t="s">
        <v>35</v>
      </c>
      <c r="C42" s="28">
        <v>2018</v>
      </c>
      <c r="D42" s="29">
        <v>43344</v>
      </c>
      <c r="E42" s="30">
        <v>4011.36</v>
      </c>
      <c r="F42" s="30">
        <v>4011.36</v>
      </c>
      <c r="G42" s="30"/>
      <c r="H42" s="30"/>
      <c r="I42" s="30">
        <v>0</v>
      </c>
      <c r="J42" s="30"/>
      <c r="K42" s="30"/>
      <c r="L42" s="30">
        <v>4011.36</v>
      </c>
    </row>
    <row r="43" spans="1:12" s="22" customFormat="1" ht="18" customHeight="1">
      <c r="A43" s="27" t="s">
        <v>58</v>
      </c>
      <c r="B43" s="27" t="s">
        <v>17</v>
      </c>
      <c r="C43" s="28">
        <v>2018</v>
      </c>
      <c r="D43" s="29">
        <v>43252</v>
      </c>
      <c r="E43" s="30">
        <f>1265.85*1.22</f>
        <v>1544.3369999999998</v>
      </c>
      <c r="F43" s="30">
        <f>E43</f>
        <v>1544.3369999999998</v>
      </c>
      <c r="G43" s="30"/>
      <c r="H43" s="30"/>
      <c r="I43" s="30">
        <v>1544.34</v>
      </c>
      <c r="J43" s="30"/>
      <c r="K43" s="30"/>
      <c r="L43" s="30"/>
    </row>
    <row r="44" spans="1:12" s="22" customFormat="1" ht="11.25">
      <c r="A44" s="7" t="s">
        <v>13</v>
      </c>
      <c r="B44" s="7"/>
      <c r="C44" s="7"/>
      <c r="D44" s="7"/>
      <c r="E44" s="43">
        <f>SUM(E42:E43)</f>
        <v>5555.697</v>
      </c>
      <c r="F44" s="43">
        <f>SUM(F42:F43)</f>
        <v>5555.697</v>
      </c>
      <c r="G44" s="43"/>
      <c r="H44" s="43"/>
      <c r="I44" s="43">
        <f>SUM(I42:I43)</f>
        <v>1544.34</v>
      </c>
      <c r="J44" s="43">
        <f>SUM(J41:J42)</f>
        <v>0</v>
      </c>
      <c r="K44" s="43">
        <f>SUM(K41:K42)</f>
        <v>0</v>
      </c>
      <c r="L44" s="43">
        <f>SUM(L41:L42)</f>
        <v>4011.36</v>
      </c>
    </row>
    <row r="45" spans="1:12" s="14" customFormat="1" ht="11.25">
      <c r="A45" s="40"/>
      <c r="B45" s="40"/>
      <c r="C45" s="40"/>
      <c r="D45" s="40"/>
      <c r="E45" s="11"/>
      <c r="F45" s="11"/>
      <c r="G45" s="11"/>
      <c r="H45" s="11"/>
      <c r="I45" s="11"/>
      <c r="J45" s="11"/>
      <c r="K45" s="11"/>
      <c r="L45" s="11"/>
    </row>
    <row r="46" spans="1:12" s="14" customFormat="1" ht="11.25">
      <c r="A46" s="40"/>
      <c r="B46" s="40"/>
      <c r="C46" s="40"/>
      <c r="D46" s="40"/>
      <c r="E46" s="11"/>
      <c r="F46" s="11"/>
      <c r="G46" s="11"/>
      <c r="H46" s="11"/>
      <c r="I46" s="11"/>
      <c r="J46" s="11"/>
      <c r="K46" s="11"/>
      <c r="L46" s="11"/>
    </row>
    <row r="47" spans="1:12" s="14" customFormat="1" ht="11.25">
      <c r="A47" s="12" t="s">
        <v>55</v>
      </c>
      <c r="B47" s="13">
        <v>0.25</v>
      </c>
      <c r="C47" s="62" t="s">
        <v>59</v>
      </c>
      <c r="D47" s="62"/>
      <c r="E47" s="62"/>
      <c r="F47" s="63" t="s">
        <v>3</v>
      </c>
      <c r="G47" s="63"/>
      <c r="H47" s="63"/>
      <c r="I47" s="63" t="s">
        <v>4</v>
      </c>
      <c r="J47" s="63"/>
      <c r="K47" s="63"/>
      <c r="L47" s="63"/>
    </row>
    <row r="48" spans="1:12" s="14" customFormat="1" ht="45">
      <c r="A48" s="15" t="s">
        <v>5</v>
      </c>
      <c r="B48" s="5" t="s">
        <v>6</v>
      </c>
      <c r="C48" s="15" t="s">
        <v>7</v>
      </c>
      <c r="D48" s="15" t="s">
        <v>8</v>
      </c>
      <c r="E48" s="16" t="s">
        <v>9</v>
      </c>
      <c r="F48" s="6">
        <v>2018</v>
      </c>
      <c r="G48" s="6">
        <v>2019</v>
      </c>
      <c r="H48" s="6">
        <v>2020</v>
      </c>
      <c r="I48" s="16" t="s">
        <v>10</v>
      </c>
      <c r="J48" s="16" t="s">
        <v>11</v>
      </c>
      <c r="K48" s="16" t="s">
        <v>12</v>
      </c>
      <c r="L48" s="33" t="s">
        <v>73</v>
      </c>
    </row>
    <row r="49" spans="1:12" s="22" customFormat="1" ht="27.75" customHeight="1">
      <c r="A49" s="17" t="s">
        <v>60</v>
      </c>
      <c r="B49" s="17" t="s">
        <v>61</v>
      </c>
      <c r="C49" s="18">
        <v>2019</v>
      </c>
      <c r="D49" s="44">
        <v>43466</v>
      </c>
      <c r="E49" s="21">
        <v>50000</v>
      </c>
      <c r="F49" s="21"/>
      <c r="G49" s="21">
        <v>50000</v>
      </c>
      <c r="H49" s="45"/>
      <c r="I49" s="21">
        <v>50000</v>
      </c>
      <c r="J49" s="46"/>
      <c r="K49" s="46"/>
      <c r="L49" s="46"/>
    </row>
    <row r="50" spans="1:12" s="22" customFormat="1" ht="11.25">
      <c r="A50" s="7" t="s">
        <v>13</v>
      </c>
      <c r="B50" s="7"/>
      <c r="C50" s="7"/>
      <c r="D50" s="7"/>
      <c r="E50" s="43">
        <f>SUM(E49)</f>
        <v>50000</v>
      </c>
      <c r="F50" s="43">
        <f aca="true" t="shared" si="1" ref="F50:L50">SUM(F49)</f>
        <v>0</v>
      </c>
      <c r="G50" s="43">
        <f t="shared" si="1"/>
        <v>50000</v>
      </c>
      <c r="H50" s="43">
        <f t="shared" si="1"/>
        <v>0</v>
      </c>
      <c r="I50" s="43">
        <f t="shared" si="1"/>
        <v>50000</v>
      </c>
      <c r="J50" s="43">
        <f t="shared" si="1"/>
        <v>0</v>
      </c>
      <c r="K50" s="43">
        <f t="shared" si="1"/>
        <v>0</v>
      </c>
      <c r="L50" s="43">
        <f t="shared" si="1"/>
        <v>0</v>
      </c>
    </row>
    <row r="51" spans="1:12" s="14" customFormat="1" ht="11.25">
      <c r="A51" s="40"/>
      <c r="B51" s="40"/>
      <c r="C51" s="40"/>
      <c r="D51" s="40"/>
      <c r="E51" s="11"/>
      <c r="F51" s="11"/>
      <c r="G51" s="11"/>
      <c r="H51" s="11"/>
      <c r="I51" s="11"/>
      <c r="J51" s="11">
        <f>SUM(J49:J49)</f>
        <v>0</v>
      </c>
      <c r="K51" s="11">
        <f>SUM(K49:K49)</f>
        <v>0</v>
      </c>
      <c r="L51" s="11">
        <f>SUM(L49:L49)</f>
        <v>0</v>
      </c>
    </row>
    <row r="52" spans="1:12" s="14" customFormat="1" ht="11.25">
      <c r="A52" s="12"/>
      <c r="B52" s="13">
        <v>0.03</v>
      </c>
      <c r="C52" s="62" t="s">
        <v>62</v>
      </c>
      <c r="D52" s="62"/>
      <c r="E52" s="62"/>
      <c r="F52" s="63" t="s">
        <v>3</v>
      </c>
      <c r="G52" s="63"/>
      <c r="H52" s="63"/>
      <c r="I52" s="63" t="s">
        <v>4</v>
      </c>
      <c r="J52" s="63"/>
      <c r="K52" s="63"/>
      <c r="L52" s="63"/>
    </row>
    <row r="53" spans="1:12" s="14" customFormat="1" ht="45">
      <c r="A53" s="15" t="s">
        <v>5</v>
      </c>
      <c r="B53" s="5" t="s">
        <v>6</v>
      </c>
      <c r="C53" s="15" t="s">
        <v>7</v>
      </c>
      <c r="D53" s="15" t="s">
        <v>8</v>
      </c>
      <c r="E53" s="16" t="s">
        <v>9</v>
      </c>
      <c r="F53" s="6">
        <v>2018</v>
      </c>
      <c r="G53" s="6">
        <v>2019</v>
      </c>
      <c r="H53" s="6">
        <v>2020</v>
      </c>
      <c r="I53" s="16" t="s">
        <v>10</v>
      </c>
      <c r="J53" s="16" t="s">
        <v>11</v>
      </c>
      <c r="K53" s="16" t="s">
        <v>12</v>
      </c>
      <c r="L53" s="33" t="s">
        <v>73</v>
      </c>
    </row>
    <row r="54" spans="1:12" s="22" customFormat="1" ht="69.75" customHeight="1">
      <c r="A54" s="17" t="s">
        <v>63</v>
      </c>
      <c r="B54" s="17" t="s">
        <v>17</v>
      </c>
      <c r="C54" s="18">
        <v>2019</v>
      </c>
      <c r="D54" s="19">
        <v>43617</v>
      </c>
      <c r="E54" s="21">
        <v>600000</v>
      </c>
      <c r="F54" s="21"/>
      <c r="G54" s="21">
        <v>600000</v>
      </c>
      <c r="H54" s="21"/>
      <c r="I54" s="21"/>
      <c r="J54" s="47"/>
      <c r="K54" s="21"/>
      <c r="L54" s="20">
        <v>600000</v>
      </c>
    </row>
    <row r="55" spans="1:12" s="14" customFormat="1" ht="11.25">
      <c r="A55" s="8" t="s">
        <v>13</v>
      </c>
      <c r="B55" s="8"/>
      <c r="C55" s="8"/>
      <c r="D55" s="8"/>
      <c r="E55" s="9">
        <f>SUM(E54:E54)</f>
        <v>600000</v>
      </c>
      <c r="F55" s="9">
        <f>SUM(F54:F54)</f>
        <v>0</v>
      </c>
      <c r="G55" s="9">
        <f>SUM(G54:G54)</f>
        <v>600000</v>
      </c>
      <c r="H55" s="9"/>
      <c r="I55" s="9">
        <v>0</v>
      </c>
      <c r="J55" s="9"/>
      <c r="K55" s="9"/>
      <c r="L55" s="9">
        <f>SUM(L54)</f>
        <v>600000</v>
      </c>
    </row>
    <row r="56" spans="1:12" s="14" customFormat="1" ht="11.25">
      <c r="A56" s="4"/>
      <c r="B56" s="4"/>
      <c r="C56" s="4"/>
      <c r="D56" s="4"/>
      <c r="E56" s="48"/>
      <c r="F56" s="48"/>
      <c r="G56" s="48"/>
      <c r="H56" s="48"/>
      <c r="I56" s="48"/>
      <c r="J56" s="48"/>
      <c r="K56" s="48"/>
      <c r="L56" s="48"/>
    </row>
    <row r="57" spans="1:12" s="14" customFormat="1" ht="11.25">
      <c r="A57" s="12"/>
      <c r="B57" s="13"/>
      <c r="C57" s="62" t="s">
        <v>71</v>
      </c>
      <c r="D57" s="62"/>
      <c r="E57" s="62"/>
      <c r="F57" s="63" t="s">
        <v>3</v>
      </c>
      <c r="G57" s="63"/>
      <c r="H57" s="63"/>
      <c r="I57" s="63" t="s">
        <v>4</v>
      </c>
      <c r="J57" s="63"/>
      <c r="K57" s="63"/>
      <c r="L57" s="63"/>
    </row>
    <row r="58" spans="1:12" s="14" customFormat="1" ht="45">
      <c r="A58" s="15" t="s">
        <v>5</v>
      </c>
      <c r="B58" s="5" t="s">
        <v>6</v>
      </c>
      <c r="C58" s="15" t="s">
        <v>7</v>
      </c>
      <c r="D58" s="15" t="s">
        <v>8</v>
      </c>
      <c r="E58" s="16" t="s">
        <v>9</v>
      </c>
      <c r="F58" s="6">
        <v>2018</v>
      </c>
      <c r="G58" s="6">
        <v>2019</v>
      </c>
      <c r="H58" s="6">
        <v>2020</v>
      </c>
      <c r="I58" s="16" t="s">
        <v>10</v>
      </c>
      <c r="J58" s="16" t="s">
        <v>11</v>
      </c>
      <c r="K58" s="16" t="s">
        <v>12</v>
      </c>
      <c r="L58" s="33" t="s">
        <v>73</v>
      </c>
    </row>
    <row r="59" spans="1:12" s="22" customFormat="1" ht="69.75" customHeight="1">
      <c r="A59" s="17" t="s">
        <v>72</v>
      </c>
      <c r="B59" s="17"/>
      <c r="C59" s="18">
        <v>2019</v>
      </c>
      <c r="D59" s="19">
        <v>43617</v>
      </c>
      <c r="E59" s="21">
        <v>45000</v>
      </c>
      <c r="F59" s="21"/>
      <c r="G59" s="21">
        <v>45000</v>
      </c>
      <c r="H59" s="21"/>
      <c r="I59" s="21">
        <v>45000</v>
      </c>
      <c r="J59" s="47"/>
      <c r="K59" s="21"/>
      <c r="L59" s="20"/>
    </row>
    <row r="60" spans="1:12" s="14" customFormat="1" ht="11.25">
      <c r="A60" s="8" t="s">
        <v>13</v>
      </c>
      <c r="B60" s="8"/>
      <c r="C60" s="8"/>
      <c r="D60" s="8"/>
      <c r="E60" s="9">
        <f>SUM(E59:E59)</f>
        <v>45000</v>
      </c>
      <c r="F60" s="9">
        <f>SUM(F59:F59)</f>
        <v>0</v>
      </c>
      <c r="G60" s="9">
        <f>SUM(G59:G59)</f>
        <v>45000</v>
      </c>
      <c r="H60" s="9"/>
      <c r="I60" s="9">
        <f>SUM(I59)</f>
        <v>45000</v>
      </c>
      <c r="J60" s="9"/>
      <c r="K60" s="9"/>
      <c r="L60" s="9"/>
    </row>
    <row r="61" spans="1:12" s="14" customFormat="1" ht="11.25">
      <c r="A61" s="49"/>
      <c r="B61" s="49"/>
      <c r="C61" s="49"/>
      <c r="D61" s="49"/>
      <c r="E61" s="50"/>
      <c r="F61" s="50"/>
      <c r="G61" s="11"/>
      <c r="H61" s="50"/>
      <c r="I61" s="50"/>
      <c r="J61" s="50"/>
      <c r="K61" s="11"/>
      <c r="L61" s="50"/>
    </row>
    <row r="62" spans="1:12" s="52" customFormat="1" ht="12.75" customHeight="1">
      <c r="A62" s="51" t="s">
        <v>64</v>
      </c>
      <c r="B62" s="51"/>
      <c r="C62" s="65"/>
      <c r="D62" s="65"/>
      <c r="E62" s="65"/>
      <c r="F62" s="66" t="s">
        <v>65</v>
      </c>
      <c r="G62" s="66"/>
      <c r="H62" s="66"/>
      <c r="I62" s="66" t="s">
        <v>66</v>
      </c>
      <c r="J62" s="66"/>
      <c r="K62" s="66"/>
      <c r="L62" s="66"/>
    </row>
    <row r="63" spans="1:12" s="52" customFormat="1" ht="36.75" customHeight="1">
      <c r="A63" s="64"/>
      <c r="B63" s="64"/>
      <c r="C63" s="64"/>
      <c r="D63" s="64"/>
      <c r="E63" s="64"/>
      <c r="F63" s="6">
        <v>2018</v>
      </c>
      <c r="G63" s="6">
        <v>2019</v>
      </c>
      <c r="H63" s="6">
        <v>2020</v>
      </c>
      <c r="I63" s="53" t="s">
        <v>67</v>
      </c>
      <c r="J63" s="53" t="s">
        <v>68</v>
      </c>
      <c r="K63" s="53" t="s">
        <v>69</v>
      </c>
      <c r="L63" s="33" t="s">
        <v>73</v>
      </c>
    </row>
    <row r="64" spans="1:12" s="52" customFormat="1" ht="15">
      <c r="A64" s="54" t="s">
        <v>70</v>
      </c>
      <c r="B64" s="54"/>
      <c r="C64" s="55"/>
      <c r="D64" s="55"/>
      <c r="E64" s="56">
        <f>E16+E27+E37+E44+E50+E55+E60</f>
        <v>828894.637</v>
      </c>
      <c r="F64" s="56">
        <f aca="true" t="shared" si="2" ref="F64:L64">F16+F27+F37+F44+F50+F55+F60</f>
        <v>50694.637</v>
      </c>
      <c r="G64" s="56">
        <f t="shared" si="2"/>
        <v>756700</v>
      </c>
      <c r="H64" s="56">
        <f t="shared" si="2"/>
        <v>21500</v>
      </c>
      <c r="I64" s="56">
        <f t="shared" si="2"/>
        <v>183565.28</v>
      </c>
      <c r="J64" s="56">
        <f t="shared" si="2"/>
        <v>0</v>
      </c>
      <c r="K64" s="56">
        <f t="shared" si="2"/>
        <v>0</v>
      </c>
      <c r="L64" s="56">
        <f t="shared" si="2"/>
        <v>645329.36</v>
      </c>
    </row>
    <row r="65" spans="1:12" s="52" customFormat="1" ht="15">
      <c r="A65" s="57"/>
      <c r="B65" s="57"/>
      <c r="C65"/>
      <c r="F65" s="58"/>
      <c r="I65" s="59"/>
      <c r="J65" s="59"/>
      <c r="K65" s="59"/>
      <c r="L65" s="59"/>
    </row>
    <row r="66" ht="15">
      <c r="E66" s="61"/>
    </row>
  </sheetData>
  <sheetProtection/>
  <mergeCells count="25">
    <mergeCell ref="C3:E3"/>
    <mergeCell ref="F3:H3"/>
    <mergeCell ref="I3:L3"/>
    <mergeCell ref="C18:E18"/>
    <mergeCell ref="F18:H18"/>
    <mergeCell ref="I18:L18"/>
    <mergeCell ref="C29:E29"/>
    <mergeCell ref="F29:H29"/>
    <mergeCell ref="I29:L29"/>
    <mergeCell ref="C40:E40"/>
    <mergeCell ref="F40:H40"/>
    <mergeCell ref="I40:L40"/>
    <mergeCell ref="C47:E47"/>
    <mergeCell ref="F47:H47"/>
    <mergeCell ref="I47:L47"/>
    <mergeCell ref="A63:E63"/>
    <mergeCell ref="C52:E52"/>
    <mergeCell ref="F52:H52"/>
    <mergeCell ref="I52:L52"/>
    <mergeCell ref="C62:E62"/>
    <mergeCell ref="F62:H62"/>
    <mergeCell ref="I62:L62"/>
    <mergeCell ref="C57:E57"/>
    <mergeCell ref="F57:H57"/>
    <mergeCell ref="I57:L5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8" r:id="rId1"/>
  <rowBreaks count="2" manualBreakCount="2">
    <brk id="28" max="11" man="1"/>
    <brk id="51" max="11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 Opus Civium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b.piazza</dc:creator>
  <cp:keywords/>
  <dc:description/>
  <cp:lastModifiedBy>Giulia Giroldini</cp:lastModifiedBy>
  <cp:lastPrinted>2018-09-25T10:57:21Z</cp:lastPrinted>
  <dcterms:created xsi:type="dcterms:W3CDTF">2018-09-04T11:03:42Z</dcterms:created>
  <dcterms:modified xsi:type="dcterms:W3CDTF">2018-11-06T16:02:33Z</dcterms:modified>
  <cp:category/>
  <cp:version/>
  <cp:contentType/>
  <cp:contentStatus/>
</cp:coreProperties>
</file>