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200" windowWidth="12420" windowHeight="6020" activeTab="0"/>
  </bookViews>
  <sheets>
    <sheet name="Generale" sheetId="1" r:id="rId1"/>
    <sheet name="Casa Residenza per Anziani" sheetId="2" r:id="rId2"/>
    <sheet name="Centri Diurni" sheetId="3" r:id="rId3"/>
    <sheet name="Trasporto Anziani e Disabili" sheetId="4" r:id="rId4"/>
    <sheet name="Nido Rodari" sheetId="5" r:id="rId5"/>
    <sheet name="Scuola Infanzia Girasole Paloma" sheetId="6" r:id="rId6"/>
    <sheet name="CEP" sheetId="7" r:id="rId7"/>
    <sheet name="Trasporto scolastico Castelnovo" sheetId="8" r:id="rId8"/>
    <sheet name="Nido Carpi" sheetId="9" r:id="rId9"/>
    <sheet name="Scuola Infanzia Varini" sheetId="10" r:id="rId10"/>
    <sheet name="Scuola Infanzia Caduti" sheetId="11" r:id="rId11"/>
    <sheet name="Trasporto Scolastico Cadelbosco" sheetId="12" r:id="rId12"/>
  </sheets>
  <definedNames>
    <definedName name="_xlnm.Print_Area" localSheetId="2">'Centri Diurni'!$A$1:$C$18</definedName>
  </definedNames>
  <calcPr fullCalcOnLoad="1"/>
</workbook>
</file>

<file path=xl/sharedStrings.xml><?xml version="1.0" encoding="utf-8"?>
<sst xmlns="http://schemas.openxmlformats.org/spreadsheetml/2006/main" count="175" uniqueCount="64">
  <si>
    <t>VALORE PRODUZIONE</t>
  </si>
  <si>
    <t>RICAVI ATTIVITA' SOCIO-ASSISTENZIALE</t>
  </si>
  <si>
    <t xml:space="preserve"> di cui RETTE</t>
  </si>
  <si>
    <t>di cui ONERI A RILIEVO SANITARIO</t>
  </si>
  <si>
    <t>di cui CONCORSI E RIMBORSI</t>
  </si>
  <si>
    <t>di cui ALTRI</t>
  </si>
  <si>
    <t>COSTI CAPITALIZZATI</t>
  </si>
  <si>
    <t>PROVENTI E RICAVI DIVERSI</t>
  </si>
  <si>
    <t xml:space="preserve">CONTRIBUTI IN CONTO ESERCIZIO </t>
  </si>
  <si>
    <t>COSTI PRODUZIONE</t>
  </si>
  <si>
    <t>ACQUISTI BENI</t>
  </si>
  <si>
    <t>ACQUISTI SERVIZI</t>
  </si>
  <si>
    <t>GODIMENTO BENI TERZI</t>
  </si>
  <si>
    <t>PERSONALE</t>
  </si>
  <si>
    <t>AMMORTAMENTI</t>
  </si>
  <si>
    <t>ACCANTONAMENTI</t>
  </si>
  <si>
    <t>ONERI DIVERSI GESTIONE</t>
  </si>
  <si>
    <t>di cui CONTRIBUTI COMUNE</t>
  </si>
  <si>
    <t xml:space="preserve">CEP </t>
  </si>
  <si>
    <t>CONTRIBUTI IN CONTO ESERCIZIO</t>
  </si>
  <si>
    <t>di cui CONTRIBUTI IN CONTO ESERCIZIO COMUNE</t>
  </si>
  <si>
    <t>TRASPORTO SCOLASTICO</t>
  </si>
  <si>
    <t>TRASPORTI SCOLASTICI</t>
  </si>
  <si>
    <t>CRA</t>
  </si>
  <si>
    <t>CD CASTELNOVO</t>
  </si>
  <si>
    <t>CD CADELBOSCO</t>
  </si>
  <si>
    <t>TRASPORTO DISABILI E ANZIANI</t>
  </si>
  <si>
    <t xml:space="preserve">CONTO ECONOMICO  RICAVI E COSTI DIRETTI </t>
  </si>
  <si>
    <t xml:space="preserve"> VALORE PRODUZIONE </t>
  </si>
  <si>
    <t xml:space="preserve"> RICAVI ATTIVITA' SOCIO-ASSISTENZIALE </t>
  </si>
  <si>
    <t xml:space="preserve">  di cui RETTE </t>
  </si>
  <si>
    <t xml:space="preserve"> di cui ONERI A RILIEVO SANITARIO </t>
  </si>
  <si>
    <t xml:space="preserve"> di cui CONCORSI E RIMBORSI </t>
  </si>
  <si>
    <t xml:space="preserve"> COSTI CAPITALIZZATI </t>
  </si>
  <si>
    <t xml:space="preserve"> PROVENTI E RICAVI DIVERSI </t>
  </si>
  <si>
    <t xml:space="preserve"> CONTRIBUTI IN CONTO ESERCIZIO  </t>
  </si>
  <si>
    <t xml:space="preserve"> di cui CONTRIBUTI IN CONTO ESERCIZIO COMUNE </t>
  </si>
  <si>
    <t xml:space="preserve"> COSTI PRODUZIONE </t>
  </si>
  <si>
    <t xml:space="preserve"> ACQUISTI BENI </t>
  </si>
  <si>
    <t xml:space="preserve"> ACQUISTI SERVIZI </t>
  </si>
  <si>
    <t xml:space="preserve"> GODIMENTO BENI TERZI </t>
  </si>
  <si>
    <t xml:space="preserve"> PERSONALE </t>
  </si>
  <si>
    <t xml:space="preserve"> AMMORTAMENTI </t>
  </si>
  <si>
    <t xml:space="preserve"> ONERI DIVERSI GESTIONE </t>
  </si>
  <si>
    <t>CONTO ECONOMICO  RICAVI E COSTI DIRETTI</t>
  </si>
  <si>
    <t>Di cui CONTRIBUTI IN CONTO ESERCIZIO - COMUNE</t>
  </si>
  <si>
    <t xml:space="preserve"> NIDO RODARI </t>
  </si>
  <si>
    <t>RICAVI ATTIVITA’ SOCIO-ASSISTENZIALE</t>
  </si>
  <si>
    <t xml:space="preserve"> SCI GIRASOLE PALOMAR</t>
  </si>
  <si>
    <t xml:space="preserve">NIDO CARPI </t>
  </si>
  <si>
    <t xml:space="preserve"> SCI VARINI </t>
  </si>
  <si>
    <t xml:space="preserve"> SCI CADUTI </t>
  </si>
  <si>
    <t>CONTO ECONOMICO 2019 RICAVI E COSTI DIRETTI</t>
  </si>
  <si>
    <t>GODIMENTO DI TERZI</t>
  </si>
  <si>
    <t>CONTO ECONOMICO RICAVI E COSTI DIRETTI</t>
  </si>
  <si>
    <t xml:space="preserve">CONTO ECONOMICO 2019 RICAVI E COSTI </t>
  </si>
  <si>
    <t>SERVIZI SOCIO-ASSISTENZIALI</t>
  </si>
  <si>
    <t>SERVIZI EDUCATIVI</t>
  </si>
  <si>
    <t>SPESE GENERALI E UFFICI SCUOLA</t>
  </si>
  <si>
    <t>TOTALE CONSUNTIVO 2019</t>
  </si>
  <si>
    <t>Oneri finanziari</t>
  </si>
  <si>
    <t>Imposte sul reddito</t>
  </si>
  <si>
    <t>TOTALE COSTI</t>
  </si>
  <si>
    <t>UTILE ESERCIZIO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</si>
</sst>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  <numFmt numFmtId="165" formatCode="_-&quot;€&quot;\ * #,##0.000_-;\-&quot;€&quot;\ * #,##0.000_-;_-&quot;€&quot;\ * &quot;-&quot;??_-;_-@_-"/>
    <numFmt numFmtId="166" formatCode="_-&quot;€&quot;\ * #,##0.0000_-;\-&quot;€&quot;\ * #,##0.0000_-;_-&quot;€&quot;\ * &quot;-&quot;??_-;_-@_-"/>
    <numFmt numFmtId="167" formatCode="_-&quot;€&quot;\ * #,##0.0_-;\-&quot;€&quot;\ * #,##0.0_-;_-&quot;€&quot;\ * &quot;-&quot;??_-;_-@_-"/>
    <numFmt numFmtId="168" formatCode="#,##0.00_ ;[Red]\-#,##0.00\ "/>
    <numFmt numFmtId="169" formatCode="&quot;€&quot;\ #,##0.0;[Red]\-&quot;€&quot;\ 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8"/>
      <color theme="1"/>
      <name val="Tahoma"/>
      <family val="2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6" fillId="17" borderId="11" xfId="0" applyFont="1" applyFill="1" applyBorder="1" applyAlignment="1">
      <alignment wrapText="1"/>
    </xf>
    <xf numFmtId="164" fontId="46" fillId="17" borderId="11" xfId="61" applyNumberFormat="1" applyFont="1" applyFill="1" applyBorder="1" applyAlignment="1">
      <alignment/>
    </xf>
    <xf numFmtId="0" fontId="47" fillId="11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64" fontId="0" fillId="0" borderId="11" xfId="61" applyNumberFormat="1" applyFont="1" applyBorder="1" applyAlignment="1">
      <alignment/>
    </xf>
    <xf numFmtId="0" fontId="0" fillId="0" borderId="11" xfId="0" applyBorder="1" applyAlignment="1">
      <alignment/>
    </xf>
    <xf numFmtId="0" fontId="40" fillId="0" borderId="11" xfId="0" applyFont="1" applyFill="1" applyBorder="1" applyAlignment="1">
      <alignment/>
    </xf>
    <xf numFmtId="0" fontId="40" fillId="5" borderId="11" xfId="0" applyFont="1" applyFill="1" applyBorder="1" applyAlignment="1">
      <alignment wrapText="1"/>
    </xf>
    <xf numFmtId="164" fontId="40" fillId="5" borderId="11" xfId="61" applyNumberFormat="1" applyFont="1" applyFill="1" applyBorder="1" applyAlignment="1">
      <alignment wrapText="1"/>
    </xf>
    <xf numFmtId="164" fontId="40" fillId="11" borderId="11" xfId="61" applyNumberFormat="1" applyFont="1" applyFill="1" applyBorder="1" applyAlignment="1">
      <alignment/>
    </xf>
    <xf numFmtId="4" fontId="48" fillId="0" borderId="11" xfId="0" applyNumberFormat="1" applyFont="1" applyBorder="1" applyAlignment="1">
      <alignment/>
    </xf>
    <xf numFmtId="164" fontId="46" fillId="17" borderId="11" xfId="0" applyNumberFormat="1" applyFont="1" applyFill="1" applyBorder="1" applyAlignment="1">
      <alignment wrapText="1"/>
    </xf>
    <xf numFmtId="164" fontId="47" fillId="11" borderId="11" xfId="61" applyNumberFormat="1" applyFont="1" applyFill="1" applyBorder="1" applyAlignment="1">
      <alignment/>
    </xf>
    <xf numFmtId="164" fontId="46" fillId="17" borderId="11" xfId="61" applyNumberFormat="1" applyFont="1" applyFill="1" applyBorder="1" applyAlignment="1">
      <alignment wrapText="1"/>
    </xf>
    <xf numFmtId="44" fontId="46" fillId="17" borderId="11" xfId="61" applyFont="1" applyFill="1" applyBorder="1" applyAlignment="1">
      <alignment wrapText="1"/>
    </xf>
    <xf numFmtId="44" fontId="40" fillId="0" borderId="0" xfId="61" applyFont="1" applyFill="1" applyBorder="1" applyAlignment="1">
      <alignment/>
    </xf>
    <xf numFmtId="164" fontId="0" fillId="0" borderId="0" xfId="61" applyNumberFormat="1" applyFont="1" applyBorder="1" applyAlignment="1">
      <alignment/>
    </xf>
    <xf numFmtId="0" fontId="0" fillId="0" borderId="0" xfId="0" applyBorder="1" applyAlignment="1">
      <alignment/>
    </xf>
    <xf numFmtId="0" fontId="43" fillId="34" borderId="12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vertical="center"/>
    </xf>
    <xf numFmtId="0" fontId="49" fillId="35" borderId="11" xfId="0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3" fillId="35" borderId="11" xfId="0" applyFont="1" applyFill="1" applyBorder="1" applyAlignment="1">
      <alignment vertical="center"/>
    </xf>
    <xf numFmtId="0" fontId="50" fillId="34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50" fillId="36" borderId="11" xfId="0" applyFont="1" applyFill="1" applyBorder="1" applyAlignment="1">
      <alignment vertical="center" wrapText="1"/>
    </xf>
    <xf numFmtId="6" fontId="49" fillId="35" borderId="11" xfId="0" applyNumberFormat="1" applyFont="1" applyFill="1" applyBorder="1" applyAlignment="1">
      <alignment vertical="center"/>
    </xf>
    <xf numFmtId="44" fontId="0" fillId="0" borderId="11" xfId="61" applyFont="1" applyBorder="1" applyAlignment="1">
      <alignment/>
    </xf>
    <xf numFmtId="6" fontId="43" fillId="37" borderId="11" xfId="0" applyNumberFormat="1" applyFont="1" applyFill="1" applyBorder="1" applyAlignment="1">
      <alignment vertical="center" wrapText="1"/>
    </xf>
    <xf numFmtId="164" fontId="43" fillId="33" borderId="11" xfId="61" applyNumberFormat="1" applyFont="1" applyFill="1" applyBorder="1" applyAlignment="1">
      <alignment vertical="center" wrapText="1"/>
    </xf>
    <xf numFmtId="6" fontId="43" fillId="33" borderId="11" xfId="0" applyNumberFormat="1" applyFont="1" applyFill="1" applyBorder="1" applyAlignment="1">
      <alignment vertical="center" wrapText="1"/>
    </xf>
    <xf numFmtId="6" fontId="44" fillId="0" borderId="11" xfId="0" applyNumberFormat="1" applyFont="1" applyBorder="1" applyAlignment="1">
      <alignment vertical="center"/>
    </xf>
    <xf numFmtId="6" fontId="0" fillId="0" borderId="11" xfId="61" applyNumberFormat="1" applyFont="1" applyBorder="1" applyAlignment="1">
      <alignment/>
    </xf>
    <xf numFmtId="0" fontId="51" fillId="0" borderId="11" xfId="0" applyFont="1" applyBorder="1" applyAlignment="1">
      <alignment vertical="top" wrapText="1"/>
    </xf>
    <xf numFmtId="6" fontId="51" fillId="0" borderId="11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5.57421875" style="0" customWidth="1"/>
    <col min="2" max="2" width="26.140625" style="0" customWidth="1"/>
    <col min="3" max="3" width="27.28125" style="0" customWidth="1"/>
    <col min="4" max="4" width="24.57421875" style="0" customWidth="1"/>
    <col min="5" max="5" width="21.421875" style="0" customWidth="1"/>
  </cols>
  <sheetData>
    <row r="1" spans="1:5" ht="61.5" customHeight="1">
      <c r="A1" s="5" t="s">
        <v>55</v>
      </c>
      <c r="B1" s="18" t="s">
        <v>56</v>
      </c>
      <c r="C1" s="18" t="s">
        <v>57</v>
      </c>
      <c r="D1" s="18" t="s">
        <v>58</v>
      </c>
      <c r="E1" s="18" t="s">
        <v>59</v>
      </c>
    </row>
    <row r="2" spans="1:5" ht="16.5">
      <c r="A2" s="7" t="s">
        <v>0</v>
      </c>
      <c r="B2" s="17">
        <f>B4+B5+B6+B7+B8+B9</f>
        <v>3004033.7300000074</v>
      </c>
      <c r="C2" s="17">
        <f>C4+C5+C6+C7+C8+C9</f>
        <v>3737571.8900000006</v>
      </c>
      <c r="D2" s="17">
        <f>D4+D5+D6+D7+D8+D9</f>
        <v>732827</v>
      </c>
      <c r="E2" s="17">
        <f>B2+C2+D2</f>
        <v>7474432.6200000085</v>
      </c>
    </row>
    <row r="3" spans="1:5" ht="15">
      <c r="A3" s="8" t="s">
        <v>1</v>
      </c>
      <c r="B3" s="40">
        <f>B4+B5+B6</f>
        <v>2707757.8400000073</v>
      </c>
      <c r="C3" s="40">
        <f>C4+C5+C6</f>
        <v>1125283.8900000004</v>
      </c>
      <c r="D3" s="40">
        <f>D4+D5+D6</f>
        <v>20842</v>
      </c>
      <c r="E3" s="40">
        <f aca="true" t="shared" si="0" ref="E3:E17">B3+C3+D3</f>
        <v>3853883.730000008</v>
      </c>
    </row>
    <row r="4" spans="1:5" ht="15">
      <c r="A4" s="10" t="s">
        <v>2</v>
      </c>
      <c r="B4" s="40">
        <v>1375235.840000007</v>
      </c>
      <c r="C4" s="40">
        <v>1122773</v>
      </c>
      <c r="D4" s="40"/>
      <c r="E4" s="40">
        <f t="shared" si="0"/>
        <v>2498008.8400000073</v>
      </c>
    </row>
    <row r="5" spans="1:5" ht="15">
      <c r="A5" s="10" t="s">
        <v>3</v>
      </c>
      <c r="B5" s="40">
        <v>1074347</v>
      </c>
      <c r="C5" s="40"/>
      <c r="D5" s="40"/>
      <c r="E5" s="40">
        <f t="shared" si="0"/>
        <v>1074347</v>
      </c>
    </row>
    <row r="6" spans="1:5" ht="15">
      <c r="A6" s="10" t="s">
        <v>4</v>
      </c>
      <c r="B6" s="40">
        <v>258175</v>
      </c>
      <c r="C6" s="40">
        <v>2510.8900000004214</v>
      </c>
      <c r="D6" s="40">
        <v>20842</v>
      </c>
      <c r="E6" s="40">
        <f t="shared" si="0"/>
        <v>281527.8900000004</v>
      </c>
    </row>
    <row r="7" spans="1:5" ht="15">
      <c r="A7" s="8" t="s">
        <v>6</v>
      </c>
      <c r="B7" s="40">
        <v>1375.95</v>
      </c>
      <c r="C7" s="40">
        <v>786</v>
      </c>
      <c r="D7" s="40">
        <v>3241</v>
      </c>
      <c r="E7" s="40">
        <f t="shared" si="0"/>
        <v>5402.95</v>
      </c>
    </row>
    <row r="8" spans="1:5" ht="15">
      <c r="A8" s="11" t="s">
        <v>7</v>
      </c>
      <c r="B8" s="40">
        <v>27170.940000000002</v>
      </c>
      <c r="C8" s="40">
        <v>82808</v>
      </c>
      <c r="D8" s="40">
        <v>50079</v>
      </c>
      <c r="E8" s="40">
        <f t="shared" si="0"/>
        <v>160057.94</v>
      </c>
    </row>
    <row r="9" spans="1:5" ht="15">
      <c r="A9" s="11" t="s">
        <v>8</v>
      </c>
      <c r="B9" s="40">
        <v>267729</v>
      </c>
      <c r="C9" s="40">
        <v>2528694</v>
      </c>
      <c r="D9" s="40">
        <v>658665</v>
      </c>
      <c r="E9" s="40">
        <f t="shared" si="0"/>
        <v>3455088</v>
      </c>
    </row>
    <row r="10" spans="1:5" ht="16.5">
      <c r="A10" s="7" t="s">
        <v>9</v>
      </c>
      <c r="B10" s="17">
        <f>B11+B12+B13+B14+B15+B16+B17</f>
        <v>3004033.9899999998</v>
      </c>
      <c r="C10" s="17">
        <f>C11+C12+C13+C14+C15+C16+C17</f>
        <v>3737572</v>
      </c>
      <c r="D10" s="17">
        <f>D11+D12+D13+D14+D15+D16+D17</f>
        <v>650107</v>
      </c>
      <c r="E10" s="17">
        <f t="shared" si="0"/>
        <v>7391712.99</v>
      </c>
    </row>
    <row r="11" spans="1:5" ht="15">
      <c r="A11" s="11" t="s">
        <v>10</v>
      </c>
      <c r="B11" s="40">
        <v>68543.56</v>
      </c>
      <c r="C11" s="40">
        <v>97689</v>
      </c>
      <c r="D11" s="40">
        <v>2414</v>
      </c>
      <c r="E11" s="40">
        <f t="shared" si="0"/>
        <v>168646.56</v>
      </c>
    </row>
    <row r="12" spans="1:5" ht="15">
      <c r="A12" s="11" t="s">
        <v>11</v>
      </c>
      <c r="B12" s="40">
        <v>813678.06</v>
      </c>
      <c r="C12" s="40">
        <v>2157897</v>
      </c>
      <c r="D12" s="40">
        <v>188461</v>
      </c>
      <c r="E12" s="40">
        <f t="shared" si="0"/>
        <v>3160036.06</v>
      </c>
    </row>
    <row r="13" spans="1:5" ht="15">
      <c r="A13" s="11" t="s">
        <v>12</v>
      </c>
      <c r="B13" s="40">
        <v>95059.46</v>
      </c>
      <c r="C13" s="40">
        <v>3072</v>
      </c>
      <c r="D13" s="40">
        <v>3773</v>
      </c>
      <c r="E13" s="40">
        <f t="shared" si="0"/>
        <v>101904.46</v>
      </c>
    </row>
    <row r="14" spans="1:5" ht="15">
      <c r="A14" s="11" t="s">
        <v>13</v>
      </c>
      <c r="B14" s="40">
        <v>2007224.4</v>
      </c>
      <c r="C14" s="40">
        <v>1471664</v>
      </c>
      <c r="D14" s="40">
        <v>390664</v>
      </c>
      <c r="E14" s="40">
        <f t="shared" si="0"/>
        <v>3869552.4</v>
      </c>
    </row>
    <row r="15" spans="1:5" ht="15">
      <c r="A15" s="11" t="s">
        <v>14</v>
      </c>
      <c r="B15" s="40">
        <v>10525</v>
      </c>
      <c r="C15" s="40">
        <v>6602</v>
      </c>
      <c r="D15" s="40">
        <v>29737</v>
      </c>
      <c r="E15" s="40">
        <f t="shared" si="0"/>
        <v>46864</v>
      </c>
    </row>
    <row r="16" spans="1:5" ht="15">
      <c r="A16" s="11" t="s">
        <v>15</v>
      </c>
      <c r="B16" s="40"/>
      <c r="C16" s="40"/>
      <c r="D16" s="40">
        <v>0</v>
      </c>
      <c r="E16" s="40">
        <f t="shared" si="0"/>
        <v>0</v>
      </c>
    </row>
    <row r="17" spans="1:5" ht="15">
      <c r="A17" s="11" t="s">
        <v>16</v>
      </c>
      <c r="B17" s="40">
        <v>9003.51</v>
      </c>
      <c r="C17" s="40">
        <v>648</v>
      </c>
      <c r="D17" s="40">
        <v>35058</v>
      </c>
      <c r="E17" s="40">
        <f t="shared" si="0"/>
        <v>44709.51</v>
      </c>
    </row>
    <row r="18" spans="1:5" ht="15">
      <c r="A18" s="39" t="s">
        <v>60</v>
      </c>
      <c r="B18" s="39"/>
      <c r="C18" s="39"/>
      <c r="D18" s="39"/>
      <c r="E18" s="40">
        <v>-81</v>
      </c>
    </row>
    <row r="19" spans="1:5" ht="15">
      <c r="A19" s="39" t="s">
        <v>61</v>
      </c>
      <c r="B19" s="39"/>
      <c r="C19" s="39"/>
      <c r="D19" s="39"/>
      <c r="E19" s="40">
        <v>54704</v>
      </c>
    </row>
    <row r="20" spans="1:5" ht="16.5">
      <c r="A20" s="7" t="s">
        <v>62</v>
      </c>
      <c r="B20" s="17">
        <f>B10+B18+B19</f>
        <v>3004033.9899999998</v>
      </c>
      <c r="C20" s="17">
        <f>C10+C18+C19</f>
        <v>3737572</v>
      </c>
      <c r="D20" s="17">
        <f>D10+D18+D19</f>
        <v>650107</v>
      </c>
      <c r="E20" s="17">
        <f>E10+E18+E19</f>
        <v>7446335.99</v>
      </c>
    </row>
    <row r="21" spans="1:5" ht="14.25">
      <c r="A21" s="41" t="s">
        <v>63</v>
      </c>
      <c r="E21" s="42">
        <f>E2-E20</f>
        <v>28096.63000000827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5"/>
    </sheetView>
  </sheetViews>
  <sheetFormatPr defaultColWidth="9.140625" defaultRowHeight="15"/>
  <cols>
    <col min="1" max="1" width="30.7109375" style="0" customWidth="1"/>
    <col min="2" max="2" width="25.8515625" style="0" customWidth="1"/>
  </cols>
  <sheetData>
    <row r="1" spans="1:2" ht="36.75">
      <c r="A1" s="29" t="s">
        <v>44</v>
      </c>
      <c r="B1" s="31" t="s">
        <v>50</v>
      </c>
    </row>
    <row r="2" spans="1:2" ht="16.5">
      <c r="A2" s="25" t="s">
        <v>0</v>
      </c>
      <c r="B2" s="32">
        <f>B3+B5+B6+B7</f>
        <v>748667</v>
      </c>
    </row>
    <row r="3" spans="1:2" ht="14.25">
      <c r="A3" s="26" t="s">
        <v>1</v>
      </c>
      <c r="B3" s="33">
        <f>B4</f>
        <v>268149</v>
      </c>
    </row>
    <row r="4" spans="1:2" ht="14.25">
      <c r="A4" s="27" t="s">
        <v>2</v>
      </c>
      <c r="B4" s="33">
        <v>268149</v>
      </c>
    </row>
    <row r="5" spans="1:2" ht="14.25">
      <c r="A5" s="26" t="s">
        <v>6</v>
      </c>
      <c r="B5" s="33">
        <v>25</v>
      </c>
    </row>
    <row r="6" spans="1:2" ht="14.25">
      <c r="A6" s="26" t="s">
        <v>7</v>
      </c>
      <c r="B6" s="33">
        <v>2600</v>
      </c>
    </row>
    <row r="7" spans="1:2" ht="14.25">
      <c r="A7" s="26" t="s">
        <v>19</v>
      </c>
      <c r="B7" s="38">
        <f>B8+68979</f>
        <v>477893</v>
      </c>
    </row>
    <row r="8" spans="1:2" ht="28.5">
      <c r="A8" s="30" t="s">
        <v>20</v>
      </c>
      <c r="B8" s="34">
        <v>408914</v>
      </c>
    </row>
    <row r="9" spans="1:2" ht="16.5">
      <c r="A9" s="25" t="s">
        <v>9</v>
      </c>
      <c r="B9" s="32">
        <f>B10+B11+B12+B13+B14+B15</f>
        <v>748667</v>
      </c>
    </row>
    <row r="10" spans="1:2" ht="14.25">
      <c r="A10" s="26" t="s">
        <v>10</v>
      </c>
      <c r="B10" s="33">
        <v>5175</v>
      </c>
    </row>
    <row r="11" spans="1:2" ht="14.25">
      <c r="A11" s="26" t="s">
        <v>11</v>
      </c>
      <c r="B11" s="33">
        <v>185671</v>
      </c>
    </row>
    <row r="12" spans="1:2" ht="14.25">
      <c r="A12" s="26" t="s">
        <v>53</v>
      </c>
      <c r="B12" s="33">
        <v>1309</v>
      </c>
    </row>
    <row r="13" spans="1:2" ht="14.25">
      <c r="A13" s="26" t="s">
        <v>13</v>
      </c>
      <c r="B13" s="33">
        <v>554787</v>
      </c>
    </row>
    <row r="14" spans="1:2" ht="14.25">
      <c r="A14" s="26" t="s">
        <v>14</v>
      </c>
      <c r="B14" s="33">
        <v>1616</v>
      </c>
    </row>
    <row r="15" spans="1:2" ht="14.25">
      <c r="A15" s="26" t="s">
        <v>16</v>
      </c>
      <c r="B15" s="33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32.28125" style="0" customWidth="1"/>
    <col min="2" max="2" width="25.421875" style="0" customWidth="1"/>
  </cols>
  <sheetData>
    <row r="1" spans="1:2" ht="36.75">
      <c r="A1" s="29" t="s">
        <v>44</v>
      </c>
      <c r="B1" s="16" t="s">
        <v>51</v>
      </c>
    </row>
    <row r="2" spans="1:2" ht="16.5">
      <c r="A2" s="25" t="s">
        <v>0</v>
      </c>
      <c r="B2" s="17">
        <f>B3+B6+B7</f>
        <v>264552</v>
      </c>
    </row>
    <row r="3" spans="1:2" ht="14.25">
      <c r="A3" s="26" t="s">
        <v>1</v>
      </c>
      <c r="B3" s="9">
        <f>B4</f>
        <v>87252</v>
      </c>
    </row>
    <row r="4" spans="1:2" ht="14.25">
      <c r="A4" s="27" t="s">
        <v>2</v>
      </c>
      <c r="B4" s="9">
        <v>87252</v>
      </c>
    </row>
    <row r="5" spans="1:2" ht="14.25">
      <c r="A5" s="26" t="s">
        <v>6</v>
      </c>
      <c r="B5" s="9">
        <v>0</v>
      </c>
    </row>
    <row r="6" spans="1:2" ht="14.25">
      <c r="A6" s="26" t="s">
        <v>7</v>
      </c>
      <c r="B6" s="9">
        <v>242</v>
      </c>
    </row>
    <row r="7" spans="1:2" ht="14.25">
      <c r="A7" s="26" t="s">
        <v>19</v>
      </c>
      <c r="B7" s="9">
        <f>B8+24135</f>
        <v>177058</v>
      </c>
    </row>
    <row r="8" spans="1:2" ht="28.5">
      <c r="A8" s="30" t="s">
        <v>20</v>
      </c>
      <c r="B8" s="35">
        <v>152923</v>
      </c>
    </row>
    <row r="9" spans="1:2" ht="16.5">
      <c r="A9" s="25" t="s">
        <v>9</v>
      </c>
      <c r="B9" s="17">
        <f>B10+B11+B12+B13+B14+B15</f>
        <v>264552</v>
      </c>
    </row>
    <row r="10" spans="1:2" ht="14.25">
      <c r="A10" s="26" t="s">
        <v>10</v>
      </c>
      <c r="B10" s="9">
        <v>2146</v>
      </c>
    </row>
    <row r="11" spans="1:2" ht="14.25">
      <c r="A11" s="26" t="s">
        <v>11</v>
      </c>
      <c r="B11" s="9">
        <v>92927</v>
      </c>
    </row>
    <row r="12" spans="1:2" ht="14.25">
      <c r="A12" s="26" t="s">
        <v>12</v>
      </c>
      <c r="B12" s="9">
        <v>793</v>
      </c>
    </row>
    <row r="13" spans="1:2" ht="14.25">
      <c r="A13" s="26" t="s">
        <v>13</v>
      </c>
      <c r="B13" s="9">
        <v>168281</v>
      </c>
    </row>
    <row r="14" spans="1:2" ht="14.25">
      <c r="A14" s="26" t="s">
        <v>14</v>
      </c>
      <c r="B14" s="9">
        <v>298</v>
      </c>
    </row>
    <row r="15" spans="1:2" ht="14.25">
      <c r="A15" s="26" t="s">
        <v>16</v>
      </c>
      <c r="B15" s="9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6.7109375" style="0" customWidth="1"/>
    <col min="2" max="2" width="28.00390625" style="0" customWidth="1"/>
  </cols>
  <sheetData>
    <row r="1" spans="1:2" ht="36.75">
      <c r="A1" s="5" t="s">
        <v>54</v>
      </c>
      <c r="B1" s="16" t="s">
        <v>22</v>
      </c>
    </row>
    <row r="2" spans="1:2" ht="16.5">
      <c r="A2" s="7" t="s">
        <v>0</v>
      </c>
      <c r="B2" s="17">
        <f>B3+B5</f>
        <v>126489</v>
      </c>
    </row>
    <row r="3" spans="1:2" ht="14.25">
      <c r="A3" s="8" t="s">
        <v>1</v>
      </c>
      <c r="B3" s="9">
        <f>B4</f>
        <v>29873</v>
      </c>
    </row>
    <row r="4" spans="1:2" ht="14.25">
      <c r="A4" s="10" t="s">
        <v>2</v>
      </c>
      <c r="B4" s="9">
        <v>29873</v>
      </c>
    </row>
    <row r="5" spans="1:2" ht="14.25">
      <c r="A5" s="11" t="s">
        <v>19</v>
      </c>
      <c r="B5" s="9">
        <f>B6+3606</f>
        <v>96616</v>
      </c>
    </row>
    <row r="6" spans="1:2" ht="28.5">
      <c r="A6" s="12" t="s">
        <v>20</v>
      </c>
      <c r="B6" s="13">
        <v>93010</v>
      </c>
    </row>
    <row r="7" spans="1:2" ht="16.5">
      <c r="A7" s="7" t="s">
        <v>9</v>
      </c>
      <c r="B7" s="17">
        <f>B8</f>
        <v>126489</v>
      </c>
    </row>
    <row r="8" spans="1:2" ht="14.25">
      <c r="A8" s="11" t="s">
        <v>11</v>
      </c>
      <c r="B8" s="9">
        <v>126489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7"/>
    </sheetView>
  </sheetViews>
  <sheetFormatPr defaultColWidth="9.140625" defaultRowHeight="15"/>
  <cols>
    <col min="1" max="1" width="44.140625" style="0" customWidth="1"/>
    <col min="2" max="2" width="15.421875" style="0" bestFit="1" customWidth="1"/>
  </cols>
  <sheetData>
    <row r="1" spans="1:2" ht="58.5" customHeight="1">
      <c r="A1" s="5" t="s">
        <v>52</v>
      </c>
      <c r="B1" s="6" t="s">
        <v>23</v>
      </c>
    </row>
    <row r="2" spans="1:2" ht="16.5">
      <c r="A2" s="7" t="s">
        <v>0</v>
      </c>
      <c r="B2" s="17">
        <f>B3+B7+B8+B9</f>
        <v>2292988</v>
      </c>
    </row>
    <row r="3" spans="1:2" ht="14.25">
      <c r="A3" s="8" t="s">
        <v>1</v>
      </c>
      <c r="B3" s="9">
        <f>B4+B5+B6</f>
        <v>2265978</v>
      </c>
    </row>
    <row r="4" spans="1:2" ht="14.25">
      <c r="A4" s="10" t="s">
        <v>2</v>
      </c>
      <c r="B4" s="9">
        <v>1139713</v>
      </c>
    </row>
    <row r="5" spans="1:2" ht="14.25">
      <c r="A5" s="10" t="s">
        <v>3</v>
      </c>
      <c r="B5" s="9">
        <v>879639</v>
      </c>
    </row>
    <row r="6" spans="1:2" ht="14.25">
      <c r="A6" s="10" t="s">
        <v>4</v>
      </c>
      <c r="B6" s="9">
        <v>246626</v>
      </c>
    </row>
    <row r="7" spans="1:2" ht="14.25">
      <c r="A7" s="8" t="s">
        <v>6</v>
      </c>
      <c r="B7" s="9">
        <v>972</v>
      </c>
    </row>
    <row r="8" spans="1:2" ht="14.25">
      <c r="A8" s="11" t="s">
        <v>7</v>
      </c>
      <c r="B8" s="9">
        <v>26038</v>
      </c>
    </row>
    <row r="9" spans="1:2" ht="14.25">
      <c r="A9" s="11" t="s">
        <v>8</v>
      </c>
      <c r="B9" s="9">
        <v>0</v>
      </c>
    </row>
    <row r="10" spans="1:2" ht="16.5">
      <c r="A10" s="7" t="s">
        <v>9</v>
      </c>
      <c r="B10" s="17">
        <f>B11+B12+B13+B14+B15+B16+B17</f>
        <v>2180597</v>
      </c>
    </row>
    <row r="11" spans="1:2" ht="14.25">
      <c r="A11" s="11" t="s">
        <v>10</v>
      </c>
      <c r="B11" s="9">
        <v>63909</v>
      </c>
    </row>
    <row r="12" spans="1:2" ht="14.25">
      <c r="A12" s="11" t="s">
        <v>11</v>
      </c>
      <c r="B12" s="9">
        <v>504844</v>
      </c>
    </row>
    <row r="13" spans="1:2" ht="14.25">
      <c r="A13" s="11" t="s">
        <v>12</v>
      </c>
      <c r="B13" s="9">
        <v>61841</v>
      </c>
    </row>
    <row r="14" spans="1:2" ht="14.25">
      <c r="A14" s="11" t="s">
        <v>13</v>
      </c>
      <c r="B14" s="9">
        <v>1540254</v>
      </c>
    </row>
    <row r="15" spans="1:2" ht="14.25">
      <c r="A15" s="11" t="s">
        <v>14</v>
      </c>
      <c r="B15" s="9">
        <v>9064</v>
      </c>
    </row>
    <row r="16" spans="1:2" ht="14.25">
      <c r="A16" s="11" t="s">
        <v>15</v>
      </c>
      <c r="B16" s="9">
        <v>0</v>
      </c>
    </row>
    <row r="17" spans="1:2" ht="14.25">
      <c r="A17" s="11" t="s">
        <v>16</v>
      </c>
      <c r="B17" s="9">
        <v>685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60" zoomScalePageLayoutView="0" workbookViewId="0" topLeftCell="A1">
      <selection activeCell="B13" sqref="B13:C13"/>
    </sheetView>
  </sheetViews>
  <sheetFormatPr defaultColWidth="9.140625" defaultRowHeight="15"/>
  <cols>
    <col min="1" max="1" width="43.140625" style="0" customWidth="1"/>
    <col min="2" max="3" width="17.57421875" style="0" customWidth="1"/>
  </cols>
  <sheetData>
    <row r="1" spans="1:3" ht="37.5" thickBot="1">
      <c r="A1" s="23" t="s">
        <v>27</v>
      </c>
      <c r="B1" s="18" t="s">
        <v>24</v>
      </c>
      <c r="C1" s="19" t="s">
        <v>25</v>
      </c>
    </row>
    <row r="2" spans="1:3" ht="17.25" thickBot="1">
      <c r="A2" s="24" t="s">
        <v>28</v>
      </c>
      <c r="B2" s="17">
        <f>B9+B8+B7+B3</f>
        <v>274075</v>
      </c>
      <c r="C2" s="17">
        <f>C9+C8+C7+C3</f>
        <v>259745</v>
      </c>
    </row>
    <row r="3" spans="1:3" ht="15" thickBot="1">
      <c r="A3" s="1" t="s">
        <v>29</v>
      </c>
      <c r="B3" s="9">
        <f>B4+B5+B6</f>
        <v>174090</v>
      </c>
      <c r="C3" s="9">
        <f>C4+C5+C6</f>
        <v>232560</v>
      </c>
    </row>
    <row r="4" spans="1:3" ht="15" thickBot="1">
      <c r="A4" s="2" t="s">
        <v>30</v>
      </c>
      <c r="B4" s="9">
        <v>90055</v>
      </c>
      <c r="C4" s="9">
        <v>129010</v>
      </c>
    </row>
    <row r="5" spans="1:3" ht="15" thickBot="1">
      <c r="A5" s="2" t="s">
        <v>31</v>
      </c>
      <c r="B5" s="9">
        <v>77320</v>
      </c>
      <c r="C5" s="9">
        <v>99412</v>
      </c>
    </row>
    <row r="6" spans="1:3" ht="15" thickBot="1">
      <c r="A6" s="2" t="s">
        <v>32</v>
      </c>
      <c r="B6" s="9">
        <v>6715</v>
      </c>
      <c r="C6" s="9">
        <v>4138</v>
      </c>
    </row>
    <row r="7" spans="1:3" ht="15" thickBot="1">
      <c r="A7" s="1" t="s">
        <v>33</v>
      </c>
      <c r="B7" s="9">
        <v>92</v>
      </c>
      <c r="C7" s="9">
        <v>311</v>
      </c>
    </row>
    <row r="8" spans="1:3" ht="15" thickBot="1">
      <c r="A8" s="1" t="s">
        <v>34</v>
      </c>
      <c r="B8" s="9">
        <v>0</v>
      </c>
      <c r="C8" s="9">
        <v>1133</v>
      </c>
    </row>
    <row r="9" spans="1:3" ht="15" thickBot="1">
      <c r="A9" s="1" t="s">
        <v>35</v>
      </c>
      <c r="B9" s="9">
        <v>99893</v>
      </c>
      <c r="C9" s="9">
        <v>25741</v>
      </c>
    </row>
    <row r="10" spans="1:3" ht="38.25" customHeight="1" thickBot="1">
      <c r="A10" s="3" t="s">
        <v>36</v>
      </c>
      <c r="B10" s="13">
        <f>B9</f>
        <v>99893</v>
      </c>
      <c r="C10" s="13">
        <f>C9</f>
        <v>25741</v>
      </c>
    </row>
    <row r="11" spans="1:3" ht="17.25" thickBot="1">
      <c r="A11" s="24" t="s">
        <v>37</v>
      </c>
      <c r="B11" s="17">
        <f>B12+B13+B14+B15+B16+B17</f>
        <v>274075</v>
      </c>
      <c r="C11" s="17">
        <f>C12+C13+C14+C15+C16+C17</f>
        <v>259745</v>
      </c>
    </row>
    <row r="12" spans="1:3" ht="15" thickBot="1">
      <c r="A12" s="1" t="s">
        <v>38</v>
      </c>
      <c r="B12" s="9">
        <v>2199</v>
      </c>
      <c r="C12" s="9">
        <v>2435</v>
      </c>
    </row>
    <row r="13" spans="1:3" ht="15" thickBot="1">
      <c r="A13" s="1" t="s">
        <v>39</v>
      </c>
      <c r="B13" s="9">
        <v>64393</v>
      </c>
      <c r="C13" s="9">
        <v>56839</v>
      </c>
    </row>
    <row r="14" spans="1:3" ht="15" thickBot="1">
      <c r="A14" s="1" t="s">
        <v>40</v>
      </c>
      <c r="B14" s="9">
        <v>7820</v>
      </c>
      <c r="C14" s="9">
        <v>7779</v>
      </c>
    </row>
    <row r="15" spans="1:3" ht="15" thickBot="1">
      <c r="A15" s="1" t="s">
        <v>41</v>
      </c>
      <c r="B15" s="9">
        <v>198245</v>
      </c>
      <c r="C15" s="9">
        <v>192012</v>
      </c>
    </row>
    <row r="16" spans="1:3" ht="15" thickBot="1">
      <c r="A16" s="1" t="s">
        <v>42</v>
      </c>
      <c r="B16" s="9">
        <v>780</v>
      </c>
      <c r="C16" s="9">
        <v>680</v>
      </c>
    </row>
    <row r="17" spans="1:3" ht="13.5" customHeight="1" thickBot="1">
      <c r="A17" s="1" t="s">
        <v>43</v>
      </c>
      <c r="B17" s="9">
        <v>638</v>
      </c>
      <c r="C17" s="9">
        <v>0</v>
      </c>
    </row>
    <row r="18" spans="1:3" s="22" customFormat="1" ht="14.25">
      <c r="A18" s="20"/>
      <c r="B18" s="21"/>
      <c r="C18" s="21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2.57421875" style="0" customWidth="1"/>
    <col min="2" max="2" width="35.57421875" style="0" bestFit="1" customWidth="1"/>
  </cols>
  <sheetData>
    <row r="1" spans="1:2" ht="36.75">
      <c r="A1" s="29" t="s">
        <v>44</v>
      </c>
      <c r="B1" s="18" t="s">
        <v>26</v>
      </c>
    </row>
    <row r="2" spans="1:2" ht="16.5">
      <c r="A2" s="25" t="s">
        <v>0</v>
      </c>
      <c r="B2" s="17">
        <f>B3+B6</f>
        <v>233440</v>
      </c>
    </row>
    <row r="3" spans="1:2" ht="14.25">
      <c r="A3" s="26" t="s">
        <v>1</v>
      </c>
      <c r="B3" s="9">
        <f>B4+B5</f>
        <v>34435</v>
      </c>
    </row>
    <row r="4" spans="1:2" ht="14.25">
      <c r="A4" s="27" t="s">
        <v>2</v>
      </c>
      <c r="B4" s="9">
        <v>16458</v>
      </c>
    </row>
    <row r="5" spans="1:2" ht="14.25">
      <c r="A5" s="27" t="s">
        <v>3</v>
      </c>
      <c r="B5" s="9">
        <v>17977</v>
      </c>
    </row>
    <row r="6" spans="1:2" ht="14.25">
      <c r="A6" s="26" t="s">
        <v>8</v>
      </c>
      <c r="B6" s="9">
        <f>112696+86309</f>
        <v>199005</v>
      </c>
    </row>
    <row r="7" spans="1:2" ht="14.25">
      <c r="A7" s="28" t="s">
        <v>45</v>
      </c>
      <c r="B7" s="13">
        <v>112696</v>
      </c>
    </row>
    <row r="8" spans="1:2" ht="16.5">
      <c r="A8" s="25" t="s">
        <v>9</v>
      </c>
      <c r="B8" s="17">
        <f>B10+B11+B12+B14</f>
        <v>233440</v>
      </c>
    </row>
    <row r="9" spans="1:2" ht="14.25">
      <c r="A9" s="26" t="s">
        <v>38</v>
      </c>
      <c r="B9" s="9"/>
    </row>
    <row r="10" spans="1:2" ht="14.25">
      <c r="A10" s="26" t="s">
        <v>11</v>
      </c>
      <c r="B10" s="9">
        <v>184380</v>
      </c>
    </row>
    <row r="11" spans="1:2" ht="14.25">
      <c r="A11" s="26" t="s">
        <v>12</v>
      </c>
      <c r="B11" s="9">
        <v>17620</v>
      </c>
    </row>
    <row r="12" spans="1:2" ht="14.25">
      <c r="A12" s="26" t="s">
        <v>13</v>
      </c>
      <c r="B12" s="9">
        <v>23760</v>
      </c>
    </row>
    <row r="13" spans="1:2" ht="14.25">
      <c r="A13" s="26" t="s">
        <v>14</v>
      </c>
      <c r="B13" s="9"/>
    </row>
    <row r="14" spans="1:2" ht="14.25">
      <c r="A14" s="26" t="s">
        <v>16</v>
      </c>
      <c r="B14" s="9">
        <v>7680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" sqref="B1:B11"/>
    </sheetView>
  </sheetViews>
  <sheetFormatPr defaultColWidth="9.140625" defaultRowHeight="15"/>
  <cols>
    <col min="1" max="1" width="41.140625" style="0" customWidth="1"/>
    <col min="2" max="2" width="17.421875" style="0" bestFit="1" customWidth="1"/>
  </cols>
  <sheetData>
    <row r="1" spans="1:2" ht="36.75">
      <c r="A1" s="29" t="s">
        <v>44</v>
      </c>
      <c r="B1" s="6" t="s">
        <v>46</v>
      </c>
    </row>
    <row r="2" spans="1:2" ht="16.5">
      <c r="A2" s="25" t="s">
        <v>0</v>
      </c>
      <c r="B2" s="14">
        <f>B3+B6+B7</f>
        <v>363596</v>
      </c>
    </row>
    <row r="3" spans="1:2" ht="14.25">
      <c r="A3" s="26" t="s">
        <v>1</v>
      </c>
      <c r="B3" s="9">
        <f>B4</f>
        <v>93329</v>
      </c>
    </row>
    <row r="4" spans="1:2" ht="14.25">
      <c r="A4" s="27" t="s">
        <v>2</v>
      </c>
      <c r="B4" s="15">
        <v>93329</v>
      </c>
    </row>
    <row r="5" spans="1:2" ht="14.25">
      <c r="A5" s="27" t="s">
        <v>5</v>
      </c>
      <c r="B5" s="9">
        <v>0</v>
      </c>
    </row>
    <row r="6" spans="1:2" ht="14.25">
      <c r="A6" s="26" t="s">
        <v>7</v>
      </c>
      <c r="B6" s="9">
        <v>63604</v>
      </c>
    </row>
    <row r="7" spans="1:2" ht="14.25">
      <c r="A7" s="26" t="s">
        <v>8</v>
      </c>
      <c r="B7" s="13">
        <f>B8+9198</f>
        <v>206663</v>
      </c>
    </row>
    <row r="8" spans="1:2" ht="14.25">
      <c r="A8" s="30" t="s">
        <v>17</v>
      </c>
      <c r="B8" s="13">
        <v>197465</v>
      </c>
    </row>
    <row r="9" spans="1:2" ht="16.5">
      <c r="A9" s="25" t="s">
        <v>9</v>
      </c>
      <c r="B9" s="14">
        <f>B10+B11</f>
        <v>363596</v>
      </c>
    </row>
    <row r="10" spans="1:2" ht="14.25">
      <c r="A10" s="26" t="s">
        <v>11</v>
      </c>
      <c r="B10" s="9">
        <v>298956</v>
      </c>
    </row>
    <row r="11" spans="1:2" ht="14.25">
      <c r="A11" s="26" t="s">
        <v>13</v>
      </c>
      <c r="B11" s="9">
        <v>64640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5" sqref="A15:B15"/>
    </sheetView>
  </sheetViews>
  <sheetFormatPr defaultColWidth="9.140625" defaultRowHeight="15"/>
  <cols>
    <col min="1" max="1" width="39.8515625" style="0" customWidth="1"/>
    <col min="2" max="2" width="32.57421875" style="0" customWidth="1"/>
  </cols>
  <sheetData>
    <row r="1" spans="1:2" ht="36.75">
      <c r="A1" s="29" t="s">
        <v>44</v>
      </c>
      <c r="B1" s="29" t="s">
        <v>48</v>
      </c>
    </row>
    <row r="2" spans="1:2" ht="16.5">
      <c r="A2" s="25" t="s">
        <v>0</v>
      </c>
      <c r="B2" s="32">
        <f>B3+B5+B6+B7</f>
        <v>837378</v>
      </c>
    </row>
    <row r="3" spans="1:2" ht="14.25">
      <c r="A3" s="26" t="s">
        <v>47</v>
      </c>
      <c r="B3" s="37">
        <f>B4</f>
        <v>225768</v>
      </c>
    </row>
    <row r="4" spans="1:2" ht="14.25">
      <c r="A4" s="27" t="s">
        <v>2</v>
      </c>
      <c r="B4" s="37">
        <v>225768</v>
      </c>
    </row>
    <row r="5" spans="1:2" ht="14.25">
      <c r="A5" s="26" t="s">
        <v>6</v>
      </c>
      <c r="B5" s="27">
        <v>762</v>
      </c>
    </row>
    <row r="6" spans="1:2" ht="14.25">
      <c r="A6" s="26" t="s">
        <v>7</v>
      </c>
      <c r="B6" s="37">
        <v>11259</v>
      </c>
    </row>
    <row r="7" spans="1:2" ht="14.25">
      <c r="A7" s="26" t="s">
        <v>8</v>
      </c>
      <c r="B7" s="37">
        <f>B8+70795</f>
        <v>599589</v>
      </c>
    </row>
    <row r="8" spans="1:2" ht="14.25">
      <c r="A8" s="30" t="s">
        <v>17</v>
      </c>
      <c r="B8" s="36">
        <v>528794</v>
      </c>
    </row>
    <row r="9" spans="1:2" ht="16.5">
      <c r="A9" s="25" t="s">
        <v>9</v>
      </c>
      <c r="B9" s="32">
        <f>B10+B11+B12+B13+B14+B15</f>
        <v>837378</v>
      </c>
    </row>
    <row r="10" spans="1:2" ht="14.25">
      <c r="A10" s="26" t="s">
        <v>10</v>
      </c>
      <c r="B10" s="37">
        <v>53716</v>
      </c>
    </row>
    <row r="11" spans="1:2" ht="14.25">
      <c r="A11" s="26" t="s">
        <v>11</v>
      </c>
      <c r="B11" s="37">
        <v>190894</v>
      </c>
    </row>
    <row r="12" spans="1:2" ht="14.25">
      <c r="A12" s="26" t="s">
        <v>12</v>
      </c>
      <c r="B12" s="37">
        <v>971</v>
      </c>
    </row>
    <row r="13" spans="1:2" ht="14.25">
      <c r="A13" s="26" t="s">
        <v>13</v>
      </c>
      <c r="B13" s="37">
        <v>587501</v>
      </c>
    </row>
    <row r="14" spans="1:2" ht="14.25">
      <c r="A14" s="26" t="s">
        <v>14</v>
      </c>
      <c r="B14" s="37">
        <v>4116</v>
      </c>
    </row>
    <row r="15" spans="1:2" ht="14.25">
      <c r="A15" s="26" t="s">
        <v>16</v>
      </c>
      <c r="B15" s="37">
        <v>180</v>
      </c>
    </row>
    <row r="17" ht="15">
      <c r="A17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140625" defaultRowHeight="15"/>
  <cols>
    <col min="1" max="1" width="44.7109375" style="0" customWidth="1"/>
    <col min="2" max="2" width="12.28125" style="0" bestFit="1" customWidth="1"/>
  </cols>
  <sheetData>
    <row r="1" spans="1:2" ht="36.75">
      <c r="A1" s="29" t="s">
        <v>44</v>
      </c>
      <c r="B1" s="16" t="s">
        <v>18</v>
      </c>
    </row>
    <row r="2" spans="1:2" ht="16.5">
      <c r="A2" s="25" t="s">
        <v>0</v>
      </c>
      <c r="B2" s="17">
        <f>B5+B3</f>
        <v>88382</v>
      </c>
    </row>
    <row r="3" spans="1:2" ht="14.25">
      <c r="A3" s="26" t="s">
        <v>1</v>
      </c>
      <c r="B3" s="9">
        <f>B4</f>
        <v>45496</v>
      </c>
    </row>
    <row r="4" spans="1:2" ht="14.25">
      <c r="A4" s="27" t="s">
        <v>2</v>
      </c>
      <c r="B4" s="9">
        <v>45496</v>
      </c>
    </row>
    <row r="5" spans="1:2" ht="14.25">
      <c r="A5" s="26" t="s">
        <v>19</v>
      </c>
      <c r="B5" s="9">
        <v>42886</v>
      </c>
    </row>
    <row r="6" spans="1:2" ht="14.25">
      <c r="A6" s="30" t="s">
        <v>20</v>
      </c>
      <c r="B6" s="13">
        <f>B5</f>
        <v>42886</v>
      </c>
    </row>
    <row r="7" spans="1:2" ht="16.5">
      <c r="A7" s="25" t="s">
        <v>9</v>
      </c>
      <c r="B7" s="17">
        <f>B8</f>
        <v>88382</v>
      </c>
    </row>
    <row r="8" spans="1:2" ht="14.25">
      <c r="A8" s="26" t="s">
        <v>11</v>
      </c>
      <c r="B8" s="9">
        <v>88382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6.57421875" style="0" customWidth="1"/>
    <col min="2" max="2" width="25.421875" style="0" customWidth="1"/>
  </cols>
  <sheetData>
    <row r="1" spans="1:2" ht="36.75">
      <c r="A1" s="5" t="s">
        <v>44</v>
      </c>
      <c r="B1" s="16" t="s">
        <v>21</v>
      </c>
    </row>
    <row r="2" spans="1:2" ht="16.5">
      <c r="A2" s="7" t="s">
        <v>0</v>
      </c>
      <c r="B2" s="17">
        <f>B3+B5</f>
        <v>92354</v>
      </c>
    </row>
    <row r="3" spans="1:2" ht="14.25">
      <c r="A3" s="8" t="s">
        <v>1</v>
      </c>
      <c r="B3" s="9">
        <f>B4</f>
        <v>25277</v>
      </c>
    </row>
    <row r="4" spans="1:2" ht="14.25">
      <c r="A4" s="10" t="s">
        <v>2</v>
      </c>
      <c r="B4" s="9">
        <v>25277</v>
      </c>
    </row>
    <row r="5" spans="1:2" ht="14.25">
      <c r="A5" s="11" t="s">
        <v>19</v>
      </c>
      <c r="B5" s="9">
        <f>B6+2129</f>
        <v>67077</v>
      </c>
    </row>
    <row r="6" spans="1:2" ht="28.5">
      <c r="A6" s="12" t="s">
        <v>20</v>
      </c>
      <c r="B6" s="13">
        <v>64948</v>
      </c>
    </row>
    <row r="7" spans="1:2" ht="16.5">
      <c r="A7" s="7" t="s">
        <v>9</v>
      </c>
      <c r="B7" s="17">
        <f>B8</f>
        <v>92354</v>
      </c>
    </row>
    <row r="8" spans="1:2" ht="14.25">
      <c r="A8" s="11" t="s">
        <v>11</v>
      </c>
      <c r="B8" s="9">
        <v>92354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" sqref="B1:B10"/>
    </sheetView>
  </sheetViews>
  <sheetFormatPr defaultColWidth="9.140625" defaultRowHeight="15"/>
  <cols>
    <col min="1" max="1" width="31.8515625" style="0" customWidth="1"/>
    <col min="2" max="2" width="28.421875" style="0" customWidth="1"/>
  </cols>
  <sheetData>
    <row r="1" spans="1:2" ht="36.75">
      <c r="A1" s="29" t="s">
        <v>44</v>
      </c>
      <c r="B1" s="16" t="s">
        <v>49</v>
      </c>
    </row>
    <row r="2" spans="1:2" ht="16.5">
      <c r="A2" s="25" t="s">
        <v>0</v>
      </c>
      <c r="B2" s="17">
        <f>B3+B7</f>
        <v>504429</v>
      </c>
    </row>
    <row r="3" spans="1:2" ht="14.25">
      <c r="A3" s="26" t="s">
        <v>1</v>
      </c>
      <c r="B3" s="9">
        <f>B4</f>
        <v>216190</v>
      </c>
    </row>
    <row r="4" spans="1:2" ht="14.25">
      <c r="A4" s="27" t="s">
        <v>2</v>
      </c>
      <c r="B4" s="9">
        <v>216190</v>
      </c>
    </row>
    <row r="5" spans="1:2" ht="14.25">
      <c r="A5" s="27" t="s">
        <v>5</v>
      </c>
      <c r="B5" s="9"/>
    </row>
    <row r="6" spans="1:2" ht="14.25">
      <c r="A6" s="26" t="s">
        <v>7</v>
      </c>
      <c r="B6" s="9"/>
    </row>
    <row r="7" spans="1:2" ht="14.25">
      <c r="A7" s="26" t="s">
        <v>19</v>
      </c>
      <c r="B7" s="9">
        <f>227500+60739</f>
        <v>288239</v>
      </c>
    </row>
    <row r="8" spans="1:2" ht="28.5">
      <c r="A8" s="30" t="s">
        <v>20</v>
      </c>
      <c r="B8" s="35">
        <v>227500</v>
      </c>
    </row>
    <row r="9" spans="1:2" ht="16.5">
      <c r="A9" s="25" t="s">
        <v>9</v>
      </c>
      <c r="B9" s="17">
        <f>B10</f>
        <v>504429</v>
      </c>
    </row>
    <row r="10" spans="1:2" ht="14.25">
      <c r="A10" s="26" t="s">
        <v>11</v>
      </c>
      <c r="B10" s="9">
        <v>504429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b.piazza</cp:lastModifiedBy>
  <dcterms:created xsi:type="dcterms:W3CDTF">2017-02-03T09:12:56Z</dcterms:created>
  <dcterms:modified xsi:type="dcterms:W3CDTF">2020-07-10T06:51:44Z</dcterms:modified>
  <cp:category/>
  <cp:version/>
  <cp:contentType/>
  <cp:contentStatus/>
</cp:coreProperties>
</file>